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C34087C-E1C4-490E-B47C-043D5CF6FD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E19" i="20"/>
  <c r="D19" i="20"/>
  <c r="F18" i="20"/>
  <c r="E18" i="20"/>
  <c r="D18" i="20"/>
  <c r="F10" i="20"/>
  <c r="F11" i="20" s="1"/>
  <c r="E10" i="20"/>
  <c r="E11" i="20" s="1"/>
  <c r="D10" i="20"/>
  <c r="D11" i="20" s="1"/>
  <c r="N5" i="12" l="1"/>
  <c r="I5" i="12"/>
  <c r="D5" i="12"/>
  <c r="I10" i="15"/>
  <c r="I11" i="15" s="1"/>
  <c r="H10" i="15"/>
  <c r="H11" i="15" s="1"/>
  <c r="G10" i="15"/>
  <c r="G11" i="15" s="1"/>
  <c r="M63" i="16" l="1"/>
  <c r="N63" i="16"/>
  <c r="L63" i="16"/>
  <c r="L23" i="16"/>
  <c r="M23" i="16"/>
  <c r="N23" i="16"/>
  <c r="L47" i="16"/>
  <c r="M47" i="16"/>
  <c r="N47" i="16"/>
  <c r="L29" i="16"/>
  <c r="M29" i="16"/>
  <c r="N29" i="16"/>
  <c r="L56" i="16"/>
  <c r="M56" i="16"/>
  <c r="N56" i="16"/>
  <c r="L53" i="16"/>
  <c r="M53" i="16"/>
  <c r="N53" i="16"/>
  <c r="L68" i="16"/>
  <c r="M68" i="16"/>
  <c r="N68" i="16"/>
  <c r="L41" i="16"/>
  <c r="M41" i="16"/>
  <c r="N41" i="16"/>
  <c r="L62" i="16"/>
  <c r="M62" i="16"/>
  <c r="N62" i="16"/>
  <c r="L76" i="16"/>
  <c r="M76" i="16"/>
  <c r="N76" i="16"/>
  <c r="L37" i="16" l="1"/>
  <c r="M37" i="16"/>
  <c r="N37" i="16"/>
  <c r="L73" i="16"/>
  <c r="M73" i="16"/>
  <c r="N73" i="16"/>
  <c r="N59" i="16"/>
  <c r="M59" i="16"/>
  <c r="L59" i="16"/>
  <c r="L16" i="16"/>
  <c r="M16" i="16"/>
  <c r="N16" i="16"/>
  <c r="L20" i="16"/>
  <c r="M20" i="16"/>
  <c r="N20" i="16"/>
  <c r="L79" i="16" l="1"/>
  <c r="L80" i="16" s="1"/>
  <c r="M79" i="16"/>
  <c r="M80" i="16" s="1"/>
  <c r="N79" i="16"/>
  <c r="N80" i="16" s="1"/>
  <c r="N48" i="16" l="1"/>
  <c r="N81" i="16" s="1"/>
  <c r="M48" i="16"/>
  <c r="M81" i="16" s="1"/>
  <c r="L48" i="16"/>
  <c r="E9" i="12" l="1"/>
  <c r="L81" i="16" l="1"/>
  <c r="J9" i="12" l="1"/>
  <c r="E10" i="12" l="1"/>
  <c r="J10" i="12"/>
</calcChain>
</file>

<file path=xl/sharedStrings.xml><?xml version="1.0" encoding="utf-8"?>
<sst xmlns="http://schemas.openxmlformats.org/spreadsheetml/2006/main" count="501" uniqueCount="316">
  <si>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</si>
  <si>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</si>
  <si>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</si>
  <si>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</si>
  <si>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</si>
  <si>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</si>
  <si>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</si>
  <si>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</si>
  <si>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</si>
  <si>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</si>
  <si>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</si>
  <si>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</si>
  <si>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</si>
  <si>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</si>
  <si>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</si>
  <si>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</si>
  <si>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</si>
  <si>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</si>
  <si>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</si>
  <si>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</si>
  <si>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</si>
  <si>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</si>
  <si>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</si>
  <si>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</si>
  <si>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</si>
  <si>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</si>
  <si>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</si>
  <si>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</si>
  <si>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</si>
  <si>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</si>
  <si>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</si>
  <si>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</si>
  <si>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</si>
  <si>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</si>
  <si>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</si>
  <si>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</si>
  <si>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</si>
  <si>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</si>
  <si>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</si>
  <si>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</si>
  <si>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</si>
  <si>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</si>
  <si>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</si>
  <si>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</si>
  <si>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</si>
  <si>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</si>
  <si>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</si>
  <si>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</si>
  <si>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</si>
  <si>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</si>
  <si>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</si>
  <si>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</si>
  <si>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</si>
  <si>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</si>
  <si>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</si>
  <si>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</si>
  <si>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</si>
  <si>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</si>
  <si>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</si>
  <si>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</si>
  <si>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</si>
  <si>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</si>
  <si>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</si>
  <si>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</si>
  <si>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</si>
  <si>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</si>
  <si>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</si>
  <si>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</si>
  <si>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</si>
  <si>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</si>
  <si>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</si>
  <si>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</si>
  <si>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</si>
  <si>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</si>
  <si>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</si>
  <si>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</si>
  <si>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</si>
  <si>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</si>
  <si>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</si>
  <si>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</si>
  <si>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</si>
  <si>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</si>
  <si>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</si>
  <si>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</si>
  <si>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</si>
  <si>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</si>
  <si>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</si>
  <si>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</si>
  <si>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</si>
  <si>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</si>
  <si>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</si>
  <si>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</si>
  <si>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</si>
  <si>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</si>
  <si>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</si>
  <si>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</si>
  <si>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</si>
  <si>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</si>
  <si>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</si>
  <si>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</si>
  <si>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</si>
  <si>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</si>
  <si>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</si>
  <si>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</si>
  <si>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</si>
  <si>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</si>
  <si>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</si>
  <si>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</si>
  <si>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</si>
  <si>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</si>
  <si>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</si>
  <si>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</si>
  <si>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</si>
  <si>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</si>
  <si>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</si>
  <si>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</si>
  <si>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</si>
  <si>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</si>
  <si>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</si>
  <si>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</si>
  <si>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</si>
  <si>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</si>
  <si>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</si>
  <si>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</si>
  <si>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</si>
  <si>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</si>
  <si>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</si>
  <si>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</si>
  <si>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</si>
  <si>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</si>
  <si>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</si>
  <si>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</si>
  <si>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</si>
  <si>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</si>
  <si>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</si>
  <si>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</si>
  <si>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</si>
  <si>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</si>
  <si>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</si>
  <si>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</si>
  <si>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</si>
  <si>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</si>
  <si>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</si>
  <si>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</si>
  <si>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</si>
  <si>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</si>
  <si>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</si>
  <si>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</si>
  <si>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</si>
  <si>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</si>
  <si>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</si>
  <si>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</si>
  <si>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</si>
  <si>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</si>
  <si>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</si>
  <si>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</si>
  <si>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</si>
  <si>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</si>
  <si>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</si>
  <si>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</si>
  <si>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</si>
  <si>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</si>
  <si>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</si>
  <si>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</si>
  <si>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</si>
  <si>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</si>
  <si>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</si>
  <si>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</si>
  <si>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</si>
  <si>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</si>
  <si>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</si>
  <si>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</si>
  <si>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</si>
  <si>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</si>
  <si>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</si>
  <si>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</si>
  <si>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</si>
  <si>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</si>
  <si>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</si>
  <si>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</si>
  <si>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</si>
  <si>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</si>
  <si>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</si>
  <si>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</si>
  <si>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</si>
  <si>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</si>
  <si>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</si>
  <si>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</si>
  <si>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</si>
  <si>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</si>
  <si>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</si>
  <si>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</si>
  <si>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</si>
  <si>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</si>
  <si>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</si>
  <si>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</si>
  <si>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</si>
  <si>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</si>
  <si>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</si>
  <si>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</si>
  <si>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</si>
  <si>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</si>
  <si>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</si>
  <si>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</si>
  <si>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</si>
  <si>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</si>
  <si>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</si>
  <si>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</si>
  <si>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</si>
  <si>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</si>
  <si>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</si>
  <si>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</si>
  <si>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</si>
  <si>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</si>
  <si>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</si>
  <si>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</si>
  <si>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</si>
  <si>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</si>
  <si>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</si>
  <si>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</si>
  <si>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</si>
  <si>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</si>
  <si>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</si>
  <si>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</si>
  <si>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</si>
  <si>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</si>
  <si>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</si>
  <si>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</si>
  <si>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</si>
  <si>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</si>
  <si>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</si>
  <si>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</si>
  <si>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</si>
  <si>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</si>
  <si>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</si>
  <si>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</si>
  <si>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</si>
  <si>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</si>
  <si>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</si>
  <si>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</si>
  <si>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</si>
  <si>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</si>
  <si>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</si>
  <si>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</si>
  <si>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</si>
  <si>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</si>
  <si>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</si>
  <si>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</si>
  <si>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</si>
  <si>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</si>
  <si>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</si>
  <si>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</si>
  <si>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</si>
  <si>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</si>
  <si>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</si>
  <si>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</si>
  <si>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</si>
  <si>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</si>
  <si>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</si>
  <si>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</si>
  <si>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</si>
  <si>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</si>
  <si>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</si>
  <si>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</si>
  <si>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</si>
  <si>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</si>
  <si>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</si>
  <si>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</si>
  <si>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</si>
  <si>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</si>
  <si>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</si>
  <si>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</si>
  <si>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</si>
  <si>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</si>
  <si>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</si>
  <si>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</si>
  <si>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</si>
  <si>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</si>
  <si>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</si>
  <si>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</si>
  <si>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</si>
  <si>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</si>
  <si>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</si>
  <si>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</si>
  <si>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</si>
  <si>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</si>
  <si>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</si>
  <si>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</si>
  <si>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</si>
  <si>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</si>
  <si>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</si>
  <si>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</si>
  <si>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</si>
  <si>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</si>
  <si>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</si>
  <si>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</si>
  <si>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Bulletin No (98)</t>
  </si>
  <si>
    <t>ISX Trading Indices of Monday 8/6/2026</t>
  </si>
  <si>
    <t>Monday 8/6/2026</t>
  </si>
  <si>
    <t>Iraq Stock Exchange not trading companies of Monday 8/6/2026</t>
  </si>
  <si>
    <t>Second Platform Market Bulletin No (98)</t>
  </si>
  <si>
    <t xml:space="preserve">Undisclosed Platform Companies Bulletin No (98) </t>
  </si>
  <si>
    <t xml:space="preserve">Regular Market Bulletin No (98) </t>
  </si>
  <si>
    <t>Total Of Money Service Sector</t>
  </si>
  <si>
    <t xml:space="preserve">Total </t>
  </si>
  <si>
    <t xml:space="preserve">OTC Platform Trading Bulletin No (98) </t>
  </si>
  <si>
    <t>Non Iraqis' Bulletin  Monday  Jun   8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</si>
  <si>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</si>
  <si>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</si>
  <si>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</si>
  <si>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</si>
  <si>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</si>
  <si>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</si>
  <si>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</si>
  <si>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Total Agricultural Sector</t>
  </si>
  <si>
    <t>Undisclosed Platform Companies Bulletin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</si>
</sst>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4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1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1" xfId="0" applyFont="1" applyFill="1" applyBorder="1" applyAlignment="1">
      <alignment vertical="center" wrapText="1"/>
    </xf>
    <xf numFmtId="0" fontId="83" fillId="60" borderId="141" xfId="0" applyFont="1" applyFill="1" applyBorder="1" applyAlignment="1">
      <alignment horizontal="center" vertical="center" wrapText="1"/>
    </xf>
    <xf numFmtId="1" fontId="85" fillId="4" borderId="141" xfId="1500" applyNumberFormat="1" applyFont="1" applyFill="1" applyBorder="1" applyAlignment="1">
      <alignment horizontal="center" vertical="center" wrapText="1"/>
    </xf>
    <xf numFmtId="167" fontId="85" fillId="60" borderId="141" xfId="1500" applyNumberFormat="1" applyFont="1" applyFill="1" applyBorder="1" applyAlignment="1">
      <alignment horizontal="center" vertical="center" wrapText="1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26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1" xfId="0" applyFont="1" applyFill="1" applyBorder="1" applyAlignment="1">
      <alignment vertical="center" wrapText="1"/>
    </xf>
    <xf numFmtId="1" fontId="83" fillId="4" borderId="141" xfId="1500" applyNumberFormat="1" applyFont="1" applyFill="1" applyBorder="1" applyAlignment="1">
      <alignment horizontal="center" vertical="center" wrapText="1"/>
    </xf>
    <xf numFmtId="167" fontId="83" fillId="60" borderId="141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4" xfId="1500" applyNumberFormat="1" applyFont="1" applyBorder="1" applyAlignment="1">
      <alignment vertical="center"/>
    </xf>
    <xf numFmtId="167" fontId="83" fillId="0" borderId="133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3" fillId="0" borderId="133" xfId="1500" applyNumberFormat="1" applyFont="1" applyBorder="1" applyAlignment="1">
      <alignment horizontal="left" vertical="center"/>
    </xf>
    <xf numFmtId="167" fontId="83" fillId="0" borderId="126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3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26" xfId="0" applyFont="1" applyBorder="1" applyAlignment="1">
      <alignment horizontal="center" vertical="center"/>
    </xf>
    <xf numFmtId="0" fontId="83" fillId="0" borderId="133" xfId="0" applyFont="1" applyBorder="1" applyAlignment="1">
      <alignment horizontal="left" vertical="center"/>
    </xf>
    <xf numFmtId="0" fontId="83" fillId="0" borderId="126" xfId="0" applyFont="1" applyBorder="1" applyAlignment="1">
      <alignment horizontal="left" vertical="center"/>
    </xf>
    <xf numFmtId="167" fontId="83" fillId="0" borderId="133" xfId="1500" applyNumberFormat="1" applyFont="1" applyBorder="1" applyAlignment="1">
      <alignment horizontal="center" vertical="center"/>
    </xf>
    <xf numFmtId="167" fontId="83" fillId="0" borderId="100" xfId="1500" applyNumberFormat="1" applyFont="1" applyBorder="1" applyAlignment="1">
      <alignment horizontal="center" vertical="center"/>
    </xf>
    <xf numFmtId="167" fontId="83" fillId="0" borderId="126" xfId="1500" applyNumberFormat="1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164" fontId="8" fillId="0" borderId="139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7</xdr:col>
      <xdr:colOff>66675</xdr:colOff>
      <xdr:row>21</xdr:row>
      <xdr:rowOff>314325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29C288-E8C9-044F-3E0D-0E7D81758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38700"/>
          <a:ext cx="6134100" cy="3114675"/>
        </a:xfrm>
        <a:prstGeom prst="rect">
          <a:avLst/>
        </a:prstGeom>
      </xdr:spPr>
    </xdr:pic>
    <xdr:clientData/>
  </xdr:twoCellAnchor>
  <xdr:twoCellAnchor editAs="oneCell">
    <xdr:from>
      <xdr:col>7</xdr:col>
      <xdr:colOff>76200</xdr:colOff>
      <xdr:row>15</xdr:row>
      <xdr:rowOff>47625</xdr:rowOff>
    </xdr:from>
    <xdr:to>
      <xdr:col>13</xdr:col>
      <xdr:colOff>2486026</xdr:colOff>
      <xdr:row>21</xdr:row>
      <xdr:rowOff>314325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C9671D-A59E-226E-368D-C80FD4B46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7475" y="4838700"/>
          <a:ext cx="5848351" cy="311467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EA14C9-21BF-B1D1-10C8-268D81DE2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1962150"/>
          <a:ext cx="33242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30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BABA22-6E3E-3144-FA0E-C3161AB07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3E9472-846E-0179-EA2D-ECE37AADF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3147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63</xdr:row>
      <xdr:rowOff>28256</xdr:rowOff>
    </xdr:from>
    <xdr:to>
      <xdr:col>13</xdr:col>
      <xdr:colOff>1522971</xdr:colOff>
      <xdr:row>63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1171575</xdr:colOff>
      <xdr:row>5</xdr:row>
      <xdr:rowOff>9525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F48E461-4DE4-4B9C-8724-11BA77D4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0"/>
          <a:ext cx="117157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78" t="s">
        <v>0</v>
      </c>
      <c r="C1" s="179"/>
      <c r="D1" s="180"/>
      <c r="E1" s="181"/>
      <c r="F1" s="182"/>
      <c r="G1" s="182"/>
      <c r="H1" s="182"/>
      <c r="I1" s="182"/>
      <c r="J1" s="182"/>
      <c r="K1" s="183"/>
      <c r="L1" s="19"/>
      <c r="M1" s="19"/>
      <c r="N1" s="19"/>
    </row>
    <row r="2" spans="2:15" ht="30" customHeight="1">
      <c r="B2" s="191" t="s">
        <v>296</v>
      </c>
      <c r="C2" s="192"/>
      <c r="D2" s="19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84" t="s">
        <v>297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7" t="s">
        <v>63</v>
      </c>
      <c r="C5" s="188"/>
      <c r="D5" s="189">
        <f>'Bullient '!M81+OTC!H11</f>
        <v>373254314</v>
      </c>
      <c r="E5" s="190"/>
      <c r="F5" s="23"/>
      <c r="G5" s="187" t="s">
        <v>64</v>
      </c>
      <c r="H5" s="188"/>
      <c r="I5" s="189">
        <f>'Bullient '!N81+OTC!I11</f>
        <v>714908989.96000004</v>
      </c>
      <c r="J5" s="190"/>
      <c r="K5" s="24"/>
      <c r="L5" s="187" t="s">
        <v>8</v>
      </c>
      <c r="M5" s="188"/>
      <c r="N5" s="25">
        <f>'Bullient '!L81+OTC!G11</f>
        <v>1348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94"/>
      <c r="L6" s="195"/>
      <c r="M6" s="196"/>
      <c r="N6" s="28"/>
    </row>
    <row r="7" spans="2:15" ht="24.95" customHeight="1">
      <c r="B7" s="197" t="s">
        <v>1</v>
      </c>
      <c r="C7" s="198"/>
      <c r="D7" s="199"/>
      <c r="E7" s="29">
        <v>944.69</v>
      </c>
      <c r="F7" s="30"/>
      <c r="G7" s="197" t="s">
        <v>5</v>
      </c>
      <c r="H7" s="198"/>
      <c r="I7" s="199"/>
      <c r="J7" s="29">
        <v>1217.26</v>
      </c>
      <c r="K7" s="166"/>
      <c r="L7" s="167"/>
      <c r="M7" s="168"/>
      <c r="N7" s="18"/>
    </row>
    <row r="8" spans="2:15" ht="24.95" customHeight="1">
      <c r="B8" s="197" t="s">
        <v>2</v>
      </c>
      <c r="C8" s="198"/>
      <c r="D8" s="199"/>
      <c r="E8" s="29">
        <v>944.06</v>
      </c>
      <c r="F8" s="31"/>
      <c r="G8" s="197" t="s">
        <v>6</v>
      </c>
      <c r="H8" s="198"/>
      <c r="I8" s="199"/>
      <c r="J8" s="29">
        <v>1208.52</v>
      </c>
      <c r="K8" s="166"/>
      <c r="L8" s="167"/>
      <c r="M8" s="168"/>
      <c r="N8" s="18"/>
    </row>
    <row r="9" spans="2:15" ht="24.95" customHeight="1">
      <c r="B9" s="172" t="s">
        <v>3</v>
      </c>
      <c r="C9" s="173"/>
      <c r="D9" s="174"/>
      <c r="E9" s="119">
        <f>((E7/E8)-1)*100</f>
        <v>6.6733046628408843E-2</v>
      </c>
      <c r="F9" s="31"/>
      <c r="G9" s="172" t="s">
        <v>3</v>
      </c>
      <c r="H9" s="173"/>
      <c r="I9" s="174"/>
      <c r="J9" s="119">
        <f>((J7/J8)-1)*100</f>
        <v>0.72319862310925576</v>
      </c>
      <c r="K9" s="166"/>
      <c r="L9" s="167"/>
      <c r="M9" s="168"/>
      <c r="N9" s="18"/>
    </row>
    <row r="10" spans="2:15" ht="24.95" customHeight="1">
      <c r="B10" s="172" t="s">
        <v>4</v>
      </c>
      <c r="C10" s="173"/>
      <c r="D10" s="174"/>
      <c r="E10" s="119">
        <f>E7-E8</f>
        <v>0.63000000000010914</v>
      </c>
      <c r="F10" s="21"/>
      <c r="G10" s="172" t="s">
        <v>4</v>
      </c>
      <c r="H10" s="173"/>
      <c r="I10" s="174"/>
      <c r="J10" s="119">
        <f>J7-J8</f>
        <v>8.7400000000000091</v>
      </c>
      <c r="K10" s="166"/>
      <c r="L10" s="167"/>
      <c r="M10" s="168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0"/>
      <c r="L11" s="167"/>
      <c r="M11" s="168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45</v>
      </c>
      <c r="I12" s="39" t="s">
        <v>65</v>
      </c>
      <c r="J12" s="38">
        <v>13</v>
      </c>
      <c r="K12" s="166"/>
      <c r="L12" s="167"/>
      <c r="M12" s="168"/>
      <c r="N12" s="18"/>
      <c r="O12" s="32"/>
    </row>
    <row r="13" spans="2:15" ht="24.95" customHeight="1">
      <c r="B13" s="37" t="s">
        <v>69</v>
      </c>
      <c r="C13" s="38">
        <v>41</v>
      </c>
      <c r="D13" s="39" t="s">
        <v>65</v>
      </c>
      <c r="E13" s="38">
        <v>1</v>
      </c>
      <c r="F13" s="30"/>
      <c r="G13" s="169" t="s">
        <v>67</v>
      </c>
      <c r="H13" s="170"/>
      <c r="I13" s="171"/>
      <c r="J13" s="38">
        <v>14</v>
      </c>
      <c r="K13" s="166"/>
      <c r="L13" s="167"/>
      <c r="M13" s="168"/>
      <c r="N13" s="18"/>
      <c r="O13" s="32"/>
    </row>
    <row r="14" spans="2:15" ht="24.95" customHeight="1">
      <c r="B14" s="172" t="s">
        <v>82</v>
      </c>
      <c r="C14" s="173" t="s">
        <v>10</v>
      </c>
      <c r="D14" s="174" t="s">
        <v>10</v>
      </c>
      <c r="E14" s="38">
        <v>6</v>
      </c>
      <c r="F14" s="21"/>
      <c r="G14" s="175" t="s">
        <v>68</v>
      </c>
      <c r="H14" s="176"/>
      <c r="I14" s="177"/>
      <c r="J14" s="38">
        <v>12</v>
      </c>
      <c r="K14" s="166"/>
      <c r="L14" s="167"/>
      <c r="M14" s="168"/>
      <c r="N14" s="26"/>
      <c r="O14" s="32"/>
    </row>
    <row r="15" spans="2:15" ht="24.95" customHeight="1">
      <c r="B15" s="172" t="s">
        <v>66</v>
      </c>
      <c r="C15" s="173" t="s">
        <v>11</v>
      </c>
      <c r="D15" s="174" t="s">
        <v>11</v>
      </c>
      <c r="E15" s="41">
        <v>11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64" t="s">
        <v>12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M13" sqref="M1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2" t="s">
        <v>61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</row>
    <row r="3" spans="1:14" ht="36.75" customHeight="1">
      <c r="A3" s="203" t="s">
        <v>298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</row>
    <row r="4" spans="1:14" ht="21">
      <c r="A4" s="42"/>
      <c r="B4" s="42"/>
      <c r="C4" s="201" t="s">
        <v>13</v>
      </c>
      <c r="D4" s="201"/>
      <c r="E4" s="201"/>
      <c r="F4" s="201"/>
      <c r="G4" s="42"/>
      <c r="H4" s="201" t="s">
        <v>14</v>
      </c>
      <c r="I4" s="201"/>
      <c r="J4" s="201"/>
      <c r="K4" s="20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245</v>
      </c>
      <c r="D6" s="81">
        <v>0.14000000000000001</v>
      </c>
      <c r="E6" s="95">
        <v>7.69</v>
      </c>
      <c r="F6" s="84">
        <v>19883670</v>
      </c>
      <c r="G6" s="42"/>
      <c r="H6" s="46" t="s">
        <v>145</v>
      </c>
      <c r="I6" s="81">
        <v>0.08</v>
      </c>
      <c r="J6" s="96">
        <v>-11.11</v>
      </c>
      <c r="K6" s="84">
        <v>5997441</v>
      </c>
      <c r="L6" s="1"/>
      <c r="M6" s="1"/>
    </row>
    <row r="7" spans="1:14" s="49" customFormat="1" ht="17.100000000000001" customHeight="1">
      <c r="A7" s="42"/>
      <c r="B7" s="42"/>
      <c r="C7" s="46" t="s">
        <v>197</v>
      </c>
      <c r="D7" s="81">
        <v>5.55</v>
      </c>
      <c r="E7" s="95">
        <v>5.71</v>
      </c>
      <c r="F7" s="84">
        <v>28537708</v>
      </c>
      <c r="G7" s="42"/>
      <c r="H7" s="46" t="s">
        <v>227</v>
      </c>
      <c r="I7" s="81">
        <v>0.56999999999999995</v>
      </c>
      <c r="J7" s="96">
        <v>-9.52</v>
      </c>
      <c r="K7" s="84">
        <v>1236383</v>
      </c>
      <c r="L7" s="1"/>
    </row>
    <row r="8" spans="1:14" s="49" customFormat="1" ht="17.100000000000001" customHeight="1">
      <c r="A8" s="42"/>
      <c r="B8" s="42"/>
      <c r="C8" s="46" t="s">
        <v>182</v>
      </c>
      <c r="D8" s="81">
        <v>0.6</v>
      </c>
      <c r="E8" s="95">
        <v>3.45</v>
      </c>
      <c r="F8" s="84">
        <v>1000000</v>
      </c>
      <c r="G8" s="42"/>
      <c r="H8" s="46" t="s">
        <v>288</v>
      </c>
      <c r="I8" s="81">
        <v>10</v>
      </c>
      <c r="J8" s="96">
        <v>-7.41</v>
      </c>
      <c r="K8" s="84">
        <v>34954</v>
      </c>
    </row>
    <row r="9" spans="1:14" s="49" customFormat="1" ht="17.100000000000001" customHeight="1">
      <c r="A9" s="42"/>
      <c r="B9" s="42"/>
      <c r="C9" s="46" t="s">
        <v>96</v>
      </c>
      <c r="D9" s="81">
        <v>7.2</v>
      </c>
      <c r="E9" s="95">
        <v>2.86</v>
      </c>
      <c r="F9" s="84">
        <v>50340</v>
      </c>
      <c r="G9" s="42"/>
      <c r="H9" s="46" t="s">
        <v>97</v>
      </c>
      <c r="I9" s="81">
        <v>5.6</v>
      </c>
      <c r="J9" s="96">
        <v>-7.28</v>
      </c>
      <c r="K9" s="84">
        <v>88875</v>
      </c>
    </row>
    <row r="10" spans="1:14" s="49" customFormat="1" ht="17.100000000000001" customHeight="1">
      <c r="A10" s="42"/>
      <c r="B10" s="42"/>
      <c r="C10" s="46" t="s">
        <v>283</v>
      </c>
      <c r="D10" s="81">
        <v>19.989999999999998</v>
      </c>
      <c r="E10" s="95">
        <v>2.5099999999999998</v>
      </c>
      <c r="F10" s="84">
        <v>466593</v>
      </c>
      <c r="G10" s="42"/>
      <c r="H10" s="46" t="s">
        <v>162</v>
      </c>
      <c r="I10" s="81">
        <v>0.36</v>
      </c>
      <c r="J10" s="96">
        <v>-2.7</v>
      </c>
      <c r="K10" s="84">
        <v>2822337</v>
      </c>
    </row>
    <row r="11" spans="1:14" s="49" customFormat="1" ht="33" customHeight="1">
      <c r="A11" s="42"/>
      <c r="B11" s="42"/>
      <c r="C11" s="202" t="s">
        <v>62</v>
      </c>
      <c r="D11" s="202"/>
      <c r="E11" s="202"/>
      <c r="F11" s="202"/>
      <c r="G11" s="202"/>
      <c r="H11" s="202"/>
      <c r="I11" s="202"/>
      <c r="J11" s="202"/>
      <c r="K11" s="202"/>
    </row>
    <row r="12" spans="1:14" s="49" customFormat="1" ht="33" customHeight="1">
      <c r="A12" s="42"/>
      <c r="B12" s="42"/>
      <c r="C12" s="202"/>
      <c r="D12" s="202"/>
      <c r="E12" s="202"/>
      <c r="F12" s="202"/>
      <c r="G12" s="202"/>
      <c r="H12" s="202"/>
      <c r="I12" s="202"/>
      <c r="J12" s="202"/>
      <c r="K12" s="202"/>
    </row>
    <row r="13" spans="1:14" ht="29.25" customHeight="1">
      <c r="A13" s="42"/>
      <c r="B13" s="42"/>
      <c r="C13" s="201" t="s">
        <v>18</v>
      </c>
      <c r="D13" s="201"/>
      <c r="E13" s="201"/>
      <c r="F13" s="201"/>
      <c r="G13" s="100"/>
      <c r="H13" s="201" t="s">
        <v>7</v>
      </c>
      <c r="I13" s="201"/>
      <c r="J13" s="201"/>
      <c r="K13" s="20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257</v>
      </c>
      <c r="D15" s="81">
        <v>1.71</v>
      </c>
      <c r="E15" s="82">
        <v>0</v>
      </c>
      <c r="F15" s="84">
        <v>123936074</v>
      </c>
      <c r="G15" s="1"/>
      <c r="H15" s="46" t="s">
        <v>257</v>
      </c>
      <c r="I15" s="81">
        <v>1.71</v>
      </c>
      <c r="J15" s="82">
        <v>0</v>
      </c>
      <c r="K15" s="84">
        <v>212259911.66</v>
      </c>
    </row>
    <row r="16" spans="1:14" ht="17.100000000000001" customHeight="1">
      <c r="A16" s="42"/>
      <c r="B16" s="42"/>
      <c r="C16" s="46" t="s">
        <v>195</v>
      </c>
      <c r="D16" s="81">
        <v>0.05</v>
      </c>
      <c r="E16" s="82">
        <v>0</v>
      </c>
      <c r="F16" s="84">
        <v>94602130</v>
      </c>
      <c r="G16" s="1"/>
      <c r="H16" s="46" t="s">
        <v>197</v>
      </c>
      <c r="I16" s="81">
        <v>5.55</v>
      </c>
      <c r="J16" s="82">
        <v>5.71</v>
      </c>
      <c r="K16" s="84">
        <v>154326077.21000001</v>
      </c>
    </row>
    <row r="17" spans="1:11" ht="17.100000000000001" customHeight="1">
      <c r="A17" s="42"/>
      <c r="B17" s="42"/>
      <c r="C17" s="46" t="s">
        <v>197</v>
      </c>
      <c r="D17" s="81">
        <v>5.55</v>
      </c>
      <c r="E17" s="82">
        <v>5.71</v>
      </c>
      <c r="F17" s="84">
        <v>28537708</v>
      </c>
      <c r="G17" s="1"/>
      <c r="H17" s="46" t="s">
        <v>286</v>
      </c>
      <c r="I17" s="81">
        <v>16.3</v>
      </c>
      <c r="J17" s="82">
        <v>2.13</v>
      </c>
      <c r="K17" s="84">
        <v>92751731.390000001</v>
      </c>
    </row>
    <row r="18" spans="1:11" ht="17.100000000000001" customHeight="1">
      <c r="A18" s="42"/>
      <c r="B18" s="42"/>
      <c r="C18" s="46" t="s">
        <v>234</v>
      </c>
      <c r="D18" s="81">
        <v>2.4500000000000002</v>
      </c>
      <c r="E18" s="82">
        <v>-0.41</v>
      </c>
      <c r="F18" s="84">
        <v>21803788</v>
      </c>
      <c r="G18" s="1"/>
      <c r="H18" s="46" t="s">
        <v>238</v>
      </c>
      <c r="I18" s="81">
        <v>18.64</v>
      </c>
      <c r="J18" s="82">
        <v>0.7</v>
      </c>
      <c r="K18" s="84">
        <v>60153163.609999999</v>
      </c>
    </row>
    <row r="19" spans="1:11" ht="16.5" customHeight="1">
      <c r="A19" s="42"/>
      <c r="B19" s="42"/>
      <c r="C19" s="46" t="s">
        <v>245</v>
      </c>
      <c r="D19" s="81">
        <v>0.14000000000000001</v>
      </c>
      <c r="E19" s="82">
        <v>7.69</v>
      </c>
      <c r="F19" s="84">
        <v>19883670</v>
      </c>
      <c r="G19" s="1"/>
      <c r="H19" s="46" t="s">
        <v>234</v>
      </c>
      <c r="I19" s="81">
        <v>2.4500000000000002</v>
      </c>
      <c r="J19" s="82">
        <v>-0.41</v>
      </c>
      <c r="K19" s="84">
        <v>53442401.939999998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5"/>
  <sheetViews>
    <sheetView topLeftCell="A46" zoomScale="115" zoomScaleNormal="115" workbookViewId="0">
      <selection activeCell="B64" sqref="B64:N6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4" t="s">
        <v>302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25" customHeight="1">
      <c r="A3" s="58"/>
      <c r="B3" s="207" t="s">
        <v>29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4" ht="14.25" customHeight="1">
      <c r="A4" s="58"/>
      <c r="B4" s="46" t="s">
        <v>279</v>
      </c>
      <c r="C4" s="59" t="s">
        <v>280</v>
      </c>
      <c r="D4" s="104">
        <v>2.61</v>
      </c>
      <c r="E4" s="104">
        <v>2.63</v>
      </c>
      <c r="F4" s="104">
        <v>2.61</v>
      </c>
      <c r="G4" s="104">
        <v>2.62</v>
      </c>
      <c r="H4" s="104">
        <v>2.61</v>
      </c>
      <c r="I4" s="81">
        <v>2.62</v>
      </c>
      <c r="J4" s="81">
        <v>2.61</v>
      </c>
      <c r="K4" s="99">
        <v>0.38</v>
      </c>
      <c r="L4" s="83">
        <v>66</v>
      </c>
      <c r="M4" s="84">
        <v>13016211</v>
      </c>
      <c r="N4" s="84">
        <v>34154450.640000001</v>
      </c>
    </row>
    <row r="5" spans="1:14" ht="14.25" customHeight="1">
      <c r="A5" s="58"/>
      <c r="B5" s="46" t="s">
        <v>113</v>
      </c>
      <c r="C5" s="59" t="s">
        <v>114</v>
      </c>
      <c r="D5" s="104">
        <v>0.66</v>
      </c>
      <c r="E5" s="104">
        <v>0.66</v>
      </c>
      <c r="F5" s="104">
        <v>0.66</v>
      </c>
      <c r="G5" s="104">
        <v>0.66</v>
      </c>
      <c r="H5" s="104">
        <v>0.65</v>
      </c>
      <c r="I5" s="81">
        <v>0.66</v>
      </c>
      <c r="J5" s="81">
        <v>0.65</v>
      </c>
      <c r="K5" s="99">
        <v>1.54</v>
      </c>
      <c r="L5" s="83">
        <v>4</v>
      </c>
      <c r="M5" s="84">
        <v>1095530</v>
      </c>
      <c r="N5" s="84">
        <v>723049.8</v>
      </c>
    </row>
    <row r="6" spans="1:14" ht="14.25" customHeight="1">
      <c r="A6" s="58"/>
      <c r="B6" s="46" t="s">
        <v>162</v>
      </c>
      <c r="C6" s="59" t="s">
        <v>163</v>
      </c>
      <c r="D6" s="104">
        <v>0.36</v>
      </c>
      <c r="E6" s="104">
        <v>0.37</v>
      </c>
      <c r="F6" s="104">
        <v>0.36</v>
      </c>
      <c r="G6" s="104">
        <v>0.36</v>
      </c>
      <c r="H6" s="104">
        <v>0.37</v>
      </c>
      <c r="I6" s="81">
        <v>0.36</v>
      </c>
      <c r="J6" s="81">
        <v>0.37</v>
      </c>
      <c r="K6" s="99">
        <v>-2.7</v>
      </c>
      <c r="L6" s="83">
        <v>4</v>
      </c>
      <c r="M6" s="84">
        <v>2822337</v>
      </c>
      <c r="N6" s="84">
        <v>1016329.97</v>
      </c>
    </row>
    <row r="7" spans="1:14" ht="14.25" customHeight="1">
      <c r="A7" s="58"/>
      <c r="B7" s="46" t="s">
        <v>222</v>
      </c>
      <c r="C7" s="59" t="s">
        <v>221</v>
      </c>
      <c r="D7" s="104">
        <v>0.25</v>
      </c>
      <c r="E7" s="104">
        <v>0.25</v>
      </c>
      <c r="F7" s="104">
        <v>0.25</v>
      </c>
      <c r="G7" s="104">
        <v>0.25</v>
      </c>
      <c r="H7" s="104">
        <v>0.25</v>
      </c>
      <c r="I7" s="81">
        <v>0.25</v>
      </c>
      <c r="J7" s="81">
        <v>0.25</v>
      </c>
      <c r="K7" s="99">
        <v>0</v>
      </c>
      <c r="L7" s="83">
        <v>1</v>
      </c>
      <c r="M7" s="84">
        <v>401853</v>
      </c>
      <c r="N7" s="84">
        <v>100463.25</v>
      </c>
    </row>
    <row r="8" spans="1:14" ht="14.25" customHeight="1">
      <c r="A8" s="58"/>
      <c r="B8" s="46" t="s">
        <v>205</v>
      </c>
      <c r="C8" s="59" t="s">
        <v>206</v>
      </c>
      <c r="D8" s="104">
        <v>1.05</v>
      </c>
      <c r="E8" s="104">
        <v>1.05</v>
      </c>
      <c r="F8" s="104">
        <v>1.05</v>
      </c>
      <c r="G8" s="104">
        <v>1.05</v>
      </c>
      <c r="H8" s="104">
        <v>1.05</v>
      </c>
      <c r="I8" s="81">
        <v>1.05</v>
      </c>
      <c r="J8" s="81">
        <v>1.05</v>
      </c>
      <c r="K8" s="99">
        <v>0</v>
      </c>
      <c r="L8" s="83">
        <v>27</v>
      </c>
      <c r="M8" s="84">
        <v>15008856</v>
      </c>
      <c r="N8" s="84">
        <v>15759298.800000001</v>
      </c>
    </row>
    <row r="9" spans="1:14" ht="14.25" customHeight="1">
      <c r="A9" s="58"/>
      <c r="B9" s="46" t="s">
        <v>145</v>
      </c>
      <c r="C9" s="59" t="s">
        <v>146</v>
      </c>
      <c r="D9" s="104">
        <v>0.09</v>
      </c>
      <c r="E9" s="104">
        <v>0.09</v>
      </c>
      <c r="F9" s="104">
        <v>0.08</v>
      </c>
      <c r="G9" s="104">
        <v>0.09</v>
      </c>
      <c r="H9" s="104">
        <v>0.09</v>
      </c>
      <c r="I9" s="81">
        <v>0.08</v>
      </c>
      <c r="J9" s="81">
        <v>0.09</v>
      </c>
      <c r="K9" s="99">
        <v>-11.11</v>
      </c>
      <c r="L9" s="83">
        <v>7</v>
      </c>
      <c r="M9" s="84">
        <v>5997441</v>
      </c>
      <c r="N9" s="84">
        <v>509805.28</v>
      </c>
    </row>
    <row r="10" spans="1:14" ht="14.25" customHeight="1">
      <c r="A10" s="58"/>
      <c r="B10" s="46" t="s">
        <v>245</v>
      </c>
      <c r="C10" s="59" t="s">
        <v>244</v>
      </c>
      <c r="D10" s="104">
        <v>0.14000000000000001</v>
      </c>
      <c r="E10" s="104">
        <v>0.14000000000000001</v>
      </c>
      <c r="F10" s="104">
        <v>0.13</v>
      </c>
      <c r="G10" s="104">
        <v>0.13</v>
      </c>
      <c r="H10" s="104">
        <v>0.13</v>
      </c>
      <c r="I10" s="104">
        <v>0.14000000000000001</v>
      </c>
      <c r="J10" s="104">
        <v>0.13</v>
      </c>
      <c r="K10" s="105">
        <v>7.69</v>
      </c>
      <c r="L10" s="102">
        <v>6</v>
      </c>
      <c r="M10" s="103">
        <v>19883670</v>
      </c>
      <c r="N10" s="103">
        <v>2585522.1</v>
      </c>
    </row>
    <row r="11" spans="1:14" ht="14.25" customHeight="1">
      <c r="A11" s="58"/>
      <c r="B11" s="46" t="s">
        <v>257</v>
      </c>
      <c r="C11" s="59" t="s">
        <v>258</v>
      </c>
      <c r="D11" s="104">
        <v>1.71</v>
      </c>
      <c r="E11" s="104">
        <v>1.72</v>
      </c>
      <c r="F11" s="104">
        <v>1.71</v>
      </c>
      <c r="G11" s="104">
        <v>1.71</v>
      </c>
      <c r="H11" s="104">
        <v>1.71</v>
      </c>
      <c r="I11" s="81">
        <v>1.71</v>
      </c>
      <c r="J11" s="81">
        <v>1.71</v>
      </c>
      <c r="K11" s="99">
        <v>0</v>
      </c>
      <c r="L11" s="83">
        <v>82</v>
      </c>
      <c r="M11" s="84">
        <v>123936074</v>
      </c>
      <c r="N11" s="84">
        <v>212259911.66</v>
      </c>
    </row>
    <row r="12" spans="1:14" ht="14.25" customHeight="1">
      <c r="A12" s="58"/>
      <c r="B12" s="46" t="s">
        <v>277</v>
      </c>
      <c r="C12" s="59" t="s">
        <v>278</v>
      </c>
      <c r="D12" s="104">
        <v>4.04</v>
      </c>
      <c r="E12" s="104">
        <v>4.04</v>
      </c>
      <c r="F12" s="104">
        <v>4.01</v>
      </c>
      <c r="G12" s="104">
        <v>4.0199999999999996</v>
      </c>
      <c r="H12" s="104">
        <v>4.03</v>
      </c>
      <c r="I12" s="81">
        <v>4.0199999999999996</v>
      </c>
      <c r="J12" s="81">
        <v>4.04</v>
      </c>
      <c r="K12" s="99">
        <v>-0.5</v>
      </c>
      <c r="L12" s="83">
        <v>38</v>
      </c>
      <c r="M12" s="84">
        <v>2020836</v>
      </c>
      <c r="N12" s="84">
        <v>8117682.3600000003</v>
      </c>
    </row>
    <row r="13" spans="1:14" ht="14.25" customHeight="1">
      <c r="A13" s="58"/>
      <c r="B13" s="46" t="s">
        <v>149</v>
      </c>
      <c r="C13" s="59" t="s">
        <v>150</v>
      </c>
      <c r="D13" s="104">
        <v>0.2</v>
      </c>
      <c r="E13" s="104">
        <v>0.2</v>
      </c>
      <c r="F13" s="104">
        <v>0.2</v>
      </c>
      <c r="G13" s="104">
        <v>0.2</v>
      </c>
      <c r="H13" s="104">
        <v>0.19</v>
      </c>
      <c r="I13" s="81">
        <v>0.2</v>
      </c>
      <c r="J13" s="81">
        <v>0.2</v>
      </c>
      <c r="K13" s="99">
        <v>0</v>
      </c>
      <c r="L13" s="83">
        <v>1</v>
      </c>
      <c r="M13" s="84">
        <v>74552</v>
      </c>
      <c r="N13" s="84">
        <v>14910.4</v>
      </c>
    </row>
    <row r="14" spans="1:14" ht="14.25" customHeight="1">
      <c r="A14" s="58"/>
      <c r="B14" s="46" t="s">
        <v>227</v>
      </c>
      <c r="C14" s="59" t="s">
        <v>228</v>
      </c>
      <c r="D14" s="104">
        <v>0.59</v>
      </c>
      <c r="E14" s="104">
        <v>0.59</v>
      </c>
      <c r="F14" s="104">
        <v>0.56999999999999995</v>
      </c>
      <c r="G14" s="104">
        <v>0.59</v>
      </c>
      <c r="H14" s="104">
        <v>0.63</v>
      </c>
      <c r="I14" s="81">
        <v>0.56999999999999995</v>
      </c>
      <c r="J14" s="81">
        <v>0.63</v>
      </c>
      <c r="K14" s="99">
        <v>-9.52</v>
      </c>
      <c r="L14" s="83">
        <v>5</v>
      </c>
      <c r="M14" s="84">
        <v>1236383</v>
      </c>
      <c r="N14" s="84">
        <v>725096.09</v>
      </c>
    </row>
    <row r="15" spans="1:14" ht="14.25" customHeight="1">
      <c r="A15" s="58"/>
      <c r="B15" s="46" t="s">
        <v>195</v>
      </c>
      <c r="C15" s="59" t="s">
        <v>196</v>
      </c>
      <c r="D15" s="104">
        <v>0.05</v>
      </c>
      <c r="E15" s="104">
        <v>0.05</v>
      </c>
      <c r="F15" s="104">
        <v>0.05</v>
      </c>
      <c r="G15" s="104">
        <v>0.05</v>
      </c>
      <c r="H15" s="104">
        <v>0.05</v>
      </c>
      <c r="I15" s="81">
        <v>0.05</v>
      </c>
      <c r="J15" s="81">
        <v>0.05</v>
      </c>
      <c r="K15" s="99">
        <v>0</v>
      </c>
      <c r="L15" s="83">
        <v>293</v>
      </c>
      <c r="M15" s="84">
        <v>94602130</v>
      </c>
      <c r="N15" s="84">
        <v>4730106.5</v>
      </c>
    </row>
    <row r="16" spans="1:14" ht="14.25" customHeight="1">
      <c r="A16" s="58"/>
      <c r="B16" s="213" t="s">
        <v>89</v>
      </c>
      <c r="C16" s="214"/>
      <c r="D16" s="210"/>
      <c r="E16" s="211"/>
      <c r="F16" s="211"/>
      <c r="G16" s="211"/>
      <c r="H16" s="211"/>
      <c r="I16" s="211"/>
      <c r="J16" s="211"/>
      <c r="K16" s="212"/>
      <c r="L16" s="60">
        <f>SUM(L4:L15)</f>
        <v>534</v>
      </c>
      <c r="M16" s="60">
        <f>SUM(M4:M15)</f>
        <v>280095873</v>
      </c>
      <c r="N16" s="61">
        <f>SUM(N4:N15)</f>
        <v>280696626.84999996</v>
      </c>
    </row>
    <row r="17" spans="1:14" ht="14.25" customHeight="1">
      <c r="A17" s="58"/>
      <c r="B17" s="207" t="s">
        <v>30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9"/>
    </row>
    <row r="18" spans="1:14" ht="14.25" customHeight="1">
      <c r="A18" s="58"/>
      <c r="B18" s="46" t="s">
        <v>286</v>
      </c>
      <c r="C18" s="59" t="s">
        <v>287</v>
      </c>
      <c r="D18" s="63">
        <v>15.96</v>
      </c>
      <c r="E18" s="81">
        <v>16.3</v>
      </c>
      <c r="F18" s="81">
        <v>15.95</v>
      </c>
      <c r="G18" s="81">
        <v>16.100000000000001</v>
      </c>
      <c r="H18" s="81">
        <v>15.96</v>
      </c>
      <c r="I18" s="81">
        <v>16.3</v>
      </c>
      <c r="J18" s="81">
        <v>15.96</v>
      </c>
      <c r="K18" s="82">
        <v>2.13</v>
      </c>
      <c r="L18" s="83">
        <v>143</v>
      </c>
      <c r="M18" s="84">
        <v>5759444</v>
      </c>
      <c r="N18" s="84">
        <v>92751731.390000001</v>
      </c>
    </row>
    <row r="19" spans="1:14" ht="14.25" customHeight="1">
      <c r="A19" s="58"/>
      <c r="B19" s="46" t="s">
        <v>203</v>
      </c>
      <c r="C19" s="59" t="s">
        <v>204</v>
      </c>
      <c r="D19" s="63">
        <v>4.74</v>
      </c>
      <c r="E19" s="81">
        <v>4.74</v>
      </c>
      <c r="F19" s="81">
        <v>4.7</v>
      </c>
      <c r="G19" s="81">
        <v>4.74</v>
      </c>
      <c r="H19" s="81">
        <v>4.83</v>
      </c>
      <c r="I19" s="81">
        <v>4.7</v>
      </c>
      <c r="J19" s="81">
        <v>4.74</v>
      </c>
      <c r="K19" s="82">
        <v>-0.84</v>
      </c>
      <c r="L19" s="83">
        <v>18</v>
      </c>
      <c r="M19" s="84">
        <v>127501</v>
      </c>
      <c r="N19" s="84">
        <v>603931.78</v>
      </c>
    </row>
    <row r="20" spans="1:14" ht="14.25" customHeight="1">
      <c r="A20" s="58"/>
      <c r="B20" s="213" t="s">
        <v>115</v>
      </c>
      <c r="C20" s="214"/>
      <c r="D20" s="210"/>
      <c r="E20" s="211"/>
      <c r="F20" s="211"/>
      <c r="G20" s="211"/>
      <c r="H20" s="211"/>
      <c r="I20" s="211"/>
      <c r="J20" s="211"/>
      <c r="K20" s="212"/>
      <c r="L20" s="62">
        <f>SUM(L18:L19)</f>
        <v>161</v>
      </c>
      <c r="M20" s="60">
        <f>SUM(M18:M19)</f>
        <v>5886945</v>
      </c>
      <c r="N20" s="48">
        <f>SUM(N18:N19)</f>
        <v>93355663.170000002</v>
      </c>
    </row>
    <row r="21" spans="1:14" ht="14.25" customHeight="1">
      <c r="A21" s="58"/>
      <c r="B21" s="207" t="s">
        <v>94</v>
      </c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9"/>
    </row>
    <row r="22" spans="1:14" ht="14.25" customHeight="1">
      <c r="A22" s="58"/>
      <c r="B22" s="46" t="s">
        <v>259</v>
      </c>
      <c r="C22" s="59" t="s">
        <v>260</v>
      </c>
      <c r="D22" s="81">
        <v>0.9</v>
      </c>
      <c r="E22" s="81">
        <v>0.9</v>
      </c>
      <c r="F22" s="81">
        <v>0.9</v>
      </c>
      <c r="G22" s="81">
        <v>0.9</v>
      </c>
      <c r="H22" s="81">
        <v>0.82</v>
      </c>
      <c r="I22" s="81">
        <v>0.9</v>
      </c>
      <c r="J22" s="81">
        <v>0.9</v>
      </c>
      <c r="K22" s="82">
        <v>0</v>
      </c>
      <c r="L22" s="83">
        <v>4</v>
      </c>
      <c r="M22" s="84">
        <v>4969</v>
      </c>
      <c r="N22" s="84">
        <v>4472.1000000000004</v>
      </c>
    </row>
    <row r="23" spans="1:14" ht="14.25" customHeight="1">
      <c r="A23" s="58"/>
      <c r="B23" s="213" t="s">
        <v>285</v>
      </c>
      <c r="C23" s="214"/>
      <c r="D23" s="210"/>
      <c r="E23" s="211"/>
      <c r="F23" s="211"/>
      <c r="G23" s="211"/>
      <c r="H23" s="211"/>
      <c r="I23" s="211"/>
      <c r="J23" s="211"/>
      <c r="K23" s="212"/>
      <c r="L23" s="65">
        <f>SUM(L22)</f>
        <v>4</v>
      </c>
      <c r="M23" s="65">
        <f>SUM(M22)</f>
        <v>4969</v>
      </c>
      <c r="N23" s="65">
        <f>SUM(N22)</f>
        <v>4472.1000000000004</v>
      </c>
    </row>
    <row r="24" spans="1:14" ht="14.25" customHeight="1">
      <c r="A24" s="58"/>
      <c r="B24" s="207" t="s">
        <v>83</v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9"/>
    </row>
    <row r="25" spans="1:14" ht="14.25" customHeight="1">
      <c r="A25" s="58"/>
      <c r="B25" s="46" t="s">
        <v>199</v>
      </c>
      <c r="C25" s="59" t="s">
        <v>200</v>
      </c>
      <c r="D25" s="81">
        <v>22.5</v>
      </c>
      <c r="E25" s="81">
        <v>22.5</v>
      </c>
      <c r="F25" s="81">
        <v>22.4</v>
      </c>
      <c r="G25" s="81">
        <v>22.41</v>
      </c>
      <c r="H25" s="81">
        <v>22.33</v>
      </c>
      <c r="I25" s="81">
        <v>22.5</v>
      </c>
      <c r="J25" s="81">
        <v>22.33</v>
      </c>
      <c r="K25" s="82">
        <v>0.76</v>
      </c>
      <c r="L25" s="83">
        <v>10</v>
      </c>
      <c r="M25" s="84">
        <v>465306</v>
      </c>
      <c r="N25" s="84">
        <v>10429354.4</v>
      </c>
    </row>
    <row r="26" spans="1:14" ht="14.25" customHeight="1">
      <c r="A26" s="58"/>
      <c r="B26" s="46" t="s">
        <v>176</v>
      </c>
      <c r="C26" s="59" t="s">
        <v>177</v>
      </c>
      <c r="D26" s="81">
        <v>4.8899999999999997</v>
      </c>
      <c r="E26" s="81">
        <v>4.8899999999999997</v>
      </c>
      <c r="F26" s="81">
        <v>4.8899999999999997</v>
      </c>
      <c r="G26" s="81">
        <v>4.8899999999999997</v>
      </c>
      <c r="H26" s="81">
        <v>4.99</v>
      </c>
      <c r="I26" s="81">
        <v>4.8899999999999997</v>
      </c>
      <c r="J26" s="81">
        <v>4.99</v>
      </c>
      <c r="K26" s="82">
        <v>-2</v>
      </c>
      <c r="L26" s="83">
        <v>1</v>
      </c>
      <c r="M26" s="84">
        <v>2000</v>
      </c>
      <c r="N26" s="84">
        <v>9780</v>
      </c>
    </row>
    <row r="27" spans="1:14" ht="14.25" customHeight="1">
      <c r="A27" s="58"/>
      <c r="B27" s="46" t="s">
        <v>96</v>
      </c>
      <c r="C27" s="59" t="s">
        <v>95</v>
      </c>
      <c r="D27" s="104">
        <v>7.2</v>
      </c>
      <c r="E27" s="104">
        <v>7.2</v>
      </c>
      <c r="F27" s="104">
        <v>7.2</v>
      </c>
      <c r="G27" s="104">
        <v>7.2</v>
      </c>
      <c r="H27" s="81">
        <v>7</v>
      </c>
      <c r="I27" s="104">
        <v>7.2</v>
      </c>
      <c r="J27" s="104">
        <v>7</v>
      </c>
      <c r="K27" s="105">
        <v>2.86</v>
      </c>
      <c r="L27" s="102">
        <v>2</v>
      </c>
      <c r="M27" s="103">
        <v>50340</v>
      </c>
      <c r="N27" s="103">
        <v>362448</v>
      </c>
    </row>
    <row r="28" spans="1:14" ht="14.25" customHeight="1">
      <c r="A28" s="58"/>
      <c r="B28" s="46" t="s">
        <v>139</v>
      </c>
      <c r="C28" s="59" t="s">
        <v>140</v>
      </c>
      <c r="D28" s="81">
        <v>3.21</v>
      </c>
      <c r="E28" s="81">
        <v>3.24</v>
      </c>
      <c r="F28" s="81">
        <v>3.21</v>
      </c>
      <c r="G28" s="81">
        <v>3.23</v>
      </c>
      <c r="H28" s="81">
        <v>3.19</v>
      </c>
      <c r="I28" s="81">
        <v>3.23</v>
      </c>
      <c r="J28" s="81">
        <v>3.18</v>
      </c>
      <c r="K28" s="82">
        <v>1.57</v>
      </c>
      <c r="L28" s="83">
        <v>27</v>
      </c>
      <c r="M28" s="84">
        <v>1760400</v>
      </c>
      <c r="N28" s="84">
        <v>5677974.3899999997</v>
      </c>
    </row>
    <row r="29" spans="1:14" ht="14.25" customHeight="1">
      <c r="A29" s="58"/>
      <c r="B29" s="213" t="s">
        <v>90</v>
      </c>
      <c r="C29" s="214"/>
      <c r="D29" s="210"/>
      <c r="E29" s="211"/>
      <c r="F29" s="211"/>
      <c r="G29" s="211"/>
      <c r="H29" s="211"/>
      <c r="I29" s="211"/>
      <c r="J29" s="211"/>
      <c r="K29" s="212"/>
      <c r="L29" s="65">
        <f>SUM(L25:L28)</f>
        <v>40</v>
      </c>
      <c r="M29" s="65">
        <f>SUM(M25:M28)</f>
        <v>2278046</v>
      </c>
      <c r="N29" s="65">
        <f>SUM(N25:N28)</f>
        <v>16479556.789999999</v>
      </c>
    </row>
    <row r="30" spans="1:14" ht="14.25" customHeight="1">
      <c r="A30" s="58"/>
      <c r="B30" s="207" t="s">
        <v>84</v>
      </c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9"/>
    </row>
    <row r="31" spans="1:14" ht="14.25" customHeight="1">
      <c r="A31" s="58"/>
      <c r="B31" s="46" t="s">
        <v>120</v>
      </c>
      <c r="C31" s="59" t="s">
        <v>121</v>
      </c>
      <c r="D31" s="81">
        <v>6.15</v>
      </c>
      <c r="E31" s="81">
        <v>6.15</v>
      </c>
      <c r="F31" s="81">
        <v>6.13</v>
      </c>
      <c r="G31" s="81">
        <v>6.14</v>
      </c>
      <c r="H31" s="81">
        <v>6.13</v>
      </c>
      <c r="I31" s="81">
        <v>6.14</v>
      </c>
      <c r="J31" s="81">
        <v>6.15</v>
      </c>
      <c r="K31" s="82">
        <v>-0.16</v>
      </c>
      <c r="L31" s="83">
        <v>82</v>
      </c>
      <c r="M31" s="84">
        <v>3313217</v>
      </c>
      <c r="N31" s="84">
        <v>20356388.850000001</v>
      </c>
    </row>
    <row r="32" spans="1:14" ht="14.25" customHeight="1">
      <c r="A32" s="58"/>
      <c r="B32" s="46" t="s">
        <v>97</v>
      </c>
      <c r="C32" s="59" t="s">
        <v>98</v>
      </c>
      <c r="D32" s="81">
        <v>6.04</v>
      </c>
      <c r="E32" s="81">
        <v>6.04</v>
      </c>
      <c r="F32" s="81">
        <v>5.6</v>
      </c>
      <c r="G32" s="81">
        <v>5.67</v>
      </c>
      <c r="H32" s="81">
        <v>6.04</v>
      </c>
      <c r="I32" s="81">
        <v>5.6</v>
      </c>
      <c r="J32" s="81">
        <v>6.04</v>
      </c>
      <c r="K32" s="82">
        <v>-7.28</v>
      </c>
      <c r="L32" s="83">
        <v>3</v>
      </c>
      <c r="M32" s="84">
        <v>88875</v>
      </c>
      <c r="N32" s="84">
        <v>504355</v>
      </c>
    </row>
    <row r="33" spans="1:14" ht="14.25" customHeight="1">
      <c r="A33" s="58"/>
      <c r="B33" s="46" t="s">
        <v>283</v>
      </c>
      <c r="C33" s="59" t="s">
        <v>284</v>
      </c>
      <c r="D33" s="81">
        <v>19.5</v>
      </c>
      <c r="E33" s="81">
        <v>19.989999999999998</v>
      </c>
      <c r="F33" s="81">
        <v>19</v>
      </c>
      <c r="G33" s="81">
        <v>19.5</v>
      </c>
      <c r="H33" s="81">
        <v>19.489999999999998</v>
      </c>
      <c r="I33" s="81">
        <v>19.989999999999998</v>
      </c>
      <c r="J33" s="81">
        <v>19.5</v>
      </c>
      <c r="K33" s="82">
        <v>2.5099999999999998</v>
      </c>
      <c r="L33" s="83">
        <v>8</v>
      </c>
      <c r="M33" s="84">
        <v>466593</v>
      </c>
      <c r="N33" s="84">
        <v>9100119.8399999999</v>
      </c>
    </row>
    <row r="34" spans="1:14" ht="14.25" customHeight="1">
      <c r="A34" s="58"/>
      <c r="B34" s="46" t="s">
        <v>168</v>
      </c>
      <c r="C34" s="59" t="s">
        <v>169</v>
      </c>
      <c r="D34" s="81">
        <v>1.2</v>
      </c>
      <c r="E34" s="81">
        <v>1.2</v>
      </c>
      <c r="F34" s="81">
        <v>1.19</v>
      </c>
      <c r="G34" s="81">
        <v>1.19</v>
      </c>
      <c r="H34" s="81">
        <v>1.2</v>
      </c>
      <c r="I34" s="81">
        <v>1.19</v>
      </c>
      <c r="J34" s="81">
        <v>1.2</v>
      </c>
      <c r="K34" s="82">
        <v>-0.83</v>
      </c>
      <c r="L34" s="83">
        <v>8</v>
      </c>
      <c r="M34" s="84">
        <v>509785</v>
      </c>
      <c r="N34" s="84">
        <v>606669.74</v>
      </c>
    </row>
    <row r="35" spans="1:14" ht="14.25" customHeight="1">
      <c r="A35" s="58"/>
      <c r="B35" s="46" t="s">
        <v>174</v>
      </c>
      <c r="C35" s="59" t="s">
        <v>175</v>
      </c>
      <c r="D35" s="81">
        <v>2.61</v>
      </c>
      <c r="E35" s="81">
        <v>2.62</v>
      </c>
      <c r="F35" s="81">
        <v>2.61</v>
      </c>
      <c r="G35" s="81">
        <v>2.61</v>
      </c>
      <c r="H35" s="81">
        <v>2.61</v>
      </c>
      <c r="I35" s="81">
        <v>2.62</v>
      </c>
      <c r="J35" s="81">
        <v>2.61</v>
      </c>
      <c r="K35" s="82">
        <v>0.38</v>
      </c>
      <c r="L35" s="83">
        <v>18</v>
      </c>
      <c r="M35" s="84">
        <v>1097375</v>
      </c>
      <c r="N35" s="84">
        <v>2868394.98</v>
      </c>
    </row>
    <row r="36" spans="1:14" ht="14.25" customHeight="1">
      <c r="A36" s="58"/>
      <c r="B36" s="46" t="s">
        <v>234</v>
      </c>
      <c r="C36" s="59" t="s">
        <v>235</v>
      </c>
      <c r="D36" s="81">
        <v>2.46</v>
      </c>
      <c r="E36" s="81">
        <v>2.46</v>
      </c>
      <c r="F36" s="81">
        <v>2.23</v>
      </c>
      <c r="G36" s="81">
        <v>2.4500000000000002</v>
      </c>
      <c r="H36" s="81">
        <v>2.44</v>
      </c>
      <c r="I36" s="81">
        <v>2.4500000000000002</v>
      </c>
      <c r="J36" s="81">
        <v>2.46</v>
      </c>
      <c r="K36" s="82">
        <v>-0.41</v>
      </c>
      <c r="L36" s="83">
        <v>157</v>
      </c>
      <c r="M36" s="84">
        <v>21803788</v>
      </c>
      <c r="N36" s="84">
        <v>53442401.939999998</v>
      </c>
    </row>
    <row r="37" spans="1:14" ht="14.25" customHeight="1">
      <c r="A37" s="58"/>
      <c r="B37" s="213" t="s">
        <v>91</v>
      </c>
      <c r="C37" s="214"/>
      <c r="D37" s="210"/>
      <c r="E37" s="211"/>
      <c r="F37" s="211"/>
      <c r="G37" s="211"/>
      <c r="H37" s="211"/>
      <c r="I37" s="211"/>
      <c r="J37" s="211"/>
      <c r="K37" s="212"/>
      <c r="L37" s="65">
        <f>SUM(L31:L36)</f>
        <v>276</v>
      </c>
      <c r="M37" s="65">
        <f>SUM(M31:M36)</f>
        <v>27279633</v>
      </c>
      <c r="N37" s="65">
        <f>SUM(N31:N36)</f>
        <v>86878330.349999994</v>
      </c>
    </row>
    <row r="38" spans="1:14" ht="14.25" customHeight="1">
      <c r="A38" s="58"/>
      <c r="B38" s="207" t="s">
        <v>31</v>
      </c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9"/>
    </row>
    <row r="39" spans="1:14" ht="14.25" customHeight="1">
      <c r="A39" s="58"/>
      <c r="B39" s="46" t="s">
        <v>261</v>
      </c>
      <c r="C39" s="59" t="s">
        <v>262</v>
      </c>
      <c r="D39" s="104">
        <v>67</v>
      </c>
      <c r="E39" s="104">
        <v>69</v>
      </c>
      <c r="F39" s="104">
        <v>67</v>
      </c>
      <c r="G39" s="104">
        <v>67.040000000000006</v>
      </c>
      <c r="H39" s="104">
        <v>68.099999999999994</v>
      </c>
      <c r="I39" s="104">
        <v>67.599999999999994</v>
      </c>
      <c r="J39" s="104">
        <v>67</v>
      </c>
      <c r="K39" s="105">
        <v>0.9</v>
      </c>
      <c r="L39" s="102">
        <v>6</v>
      </c>
      <c r="M39" s="103">
        <v>52735</v>
      </c>
      <c r="N39" s="103">
        <v>3535305</v>
      </c>
    </row>
    <row r="40" spans="1:14" ht="14.25" customHeight="1">
      <c r="A40" s="58"/>
      <c r="B40" s="46" t="s">
        <v>213</v>
      </c>
      <c r="C40" s="59" t="s">
        <v>214</v>
      </c>
      <c r="D40" s="104">
        <v>14</v>
      </c>
      <c r="E40" s="104">
        <v>14</v>
      </c>
      <c r="F40" s="104">
        <v>14</v>
      </c>
      <c r="G40" s="104">
        <v>14</v>
      </c>
      <c r="H40" s="104">
        <v>14.01</v>
      </c>
      <c r="I40" s="104">
        <v>14</v>
      </c>
      <c r="J40" s="104">
        <v>14</v>
      </c>
      <c r="K40" s="105">
        <v>0</v>
      </c>
      <c r="L40" s="102">
        <v>3</v>
      </c>
      <c r="M40" s="103">
        <v>4000</v>
      </c>
      <c r="N40" s="103">
        <v>56000</v>
      </c>
    </row>
    <row r="41" spans="1:14" ht="14.25" customHeight="1">
      <c r="A41" s="58"/>
      <c r="B41" s="213" t="s">
        <v>92</v>
      </c>
      <c r="C41" s="214"/>
      <c r="D41" s="210"/>
      <c r="E41" s="211"/>
      <c r="F41" s="211"/>
      <c r="G41" s="211"/>
      <c r="H41" s="211"/>
      <c r="I41" s="211"/>
      <c r="J41" s="211"/>
      <c r="K41" s="212"/>
      <c r="L41" s="64">
        <f>SUM(L39:L40)</f>
        <v>9</v>
      </c>
      <c r="M41" s="61">
        <f>SUM(M39:M40)</f>
        <v>56735</v>
      </c>
      <c r="N41" s="61">
        <f>SUM(N39:N40)</f>
        <v>3591305</v>
      </c>
    </row>
    <row r="42" spans="1:14" ht="14.25" customHeight="1">
      <c r="A42" s="58"/>
      <c r="B42" s="207" t="s">
        <v>85</v>
      </c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9"/>
    </row>
    <row r="43" spans="1:14" ht="14.25" customHeight="1">
      <c r="A43" s="58"/>
      <c r="B43" s="46" t="s">
        <v>180</v>
      </c>
      <c r="C43" s="59" t="s">
        <v>181</v>
      </c>
      <c r="D43" s="104">
        <v>2.11</v>
      </c>
      <c r="E43" s="104">
        <v>2.11</v>
      </c>
      <c r="F43" s="104">
        <v>2.11</v>
      </c>
      <c r="G43" s="104">
        <v>2.11</v>
      </c>
      <c r="H43" s="104">
        <v>2.11</v>
      </c>
      <c r="I43" s="104">
        <v>2.11</v>
      </c>
      <c r="J43" s="104">
        <v>2.11</v>
      </c>
      <c r="K43" s="105">
        <v>0</v>
      </c>
      <c r="L43" s="102">
        <v>3</v>
      </c>
      <c r="M43" s="103">
        <v>5000000</v>
      </c>
      <c r="N43" s="103">
        <v>10550000</v>
      </c>
    </row>
    <row r="44" spans="1:14" ht="14.25" customHeight="1">
      <c r="A44" s="58"/>
      <c r="B44" s="46" t="s">
        <v>288</v>
      </c>
      <c r="C44" s="59" t="s">
        <v>289</v>
      </c>
      <c r="D44" s="104">
        <v>10.79</v>
      </c>
      <c r="E44" s="104">
        <v>10.79</v>
      </c>
      <c r="F44" s="104">
        <v>9.7200000000000006</v>
      </c>
      <c r="G44" s="104">
        <v>10.23</v>
      </c>
      <c r="H44" s="104">
        <v>10.8</v>
      </c>
      <c r="I44" s="104">
        <v>10</v>
      </c>
      <c r="J44" s="104">
        <v>10.8</v>
      </c>
      <c r="K44" s="105">
        <v>-7.41</v>
      </c>
      <c r="L44" s="102">
        <v>8</v>
      </c>
      <c r="M44" s="103">
        <v>34954</v>
      </c>
      <c r="N44" s="103">
        <v>357605.69</v>
      </c>
    </row>
    <row r="45" spans="1:14" ht="14.25" customHeight="1">
      <c r="A45" s="58"/>
      <c r="B45" s="46" t="s">
        <v>186</v>
      </c>
      <c r="C45" s="59" t="s">
        <v>187</v>
      </c>
      <c r="D45" s="104">
        <v>4.5</v>
      </c>
      <c r="E45" s="104">
        <v>4.5</v>
      </c>
      <c r="F45" s="104">
        <v>4.5</v>
      </c>
      <c r="G45" s="104">
        <v>4.5</v>
      </c>
      <c r="H45" s="104">
        <v>4.5</v>
      </c>
      <c r="I45" s="104">
        <v>4.5</v>
      </c>
      <c r="J45" s="104">
        <v>4.5</v>
      </c>
      <c r="K45" s="105">
        <v>0</v>
      </c>
      <c r="L45" s="102">
        <v>2</v>
      </c>
      <c r="M45" s="103">
        <v>3000</v>
      </c>
      <c r="N45" s="103">
        <v>13500</v>
      </c>
    </row>
    <row r="46" spans="1:14" ht="14.25" customHeight="1">
      <c r="A46" s="58"/>
      <c r="B46" s="46" t="s">
        <v>87</v>
      </c>
      <c r="C46" s="59" t="s">
        <v>43</v>
      </c>
      <c r="D46" s="104">
        <v>0.36</v>
      </c>
      <c r="E46" s="104">
        <v>0.36</v>
      </c>
      <c r="F46" s="104">
        <v>0.36</v>
      </c>
      <c r="G46" s="104">
        <v>0.36</v>
      </c>
      <c r="H46" s="104">
        <v>0.36</v>
      </c>
      <c r="I46" s="104">
        <v>0.36</v>
      </c>
      <c r="J46" s="104">
        <v>0.36</v>
      </c>
      <c r="K46" s="105">
        <v>0</v>
      </c>
      <c r="L46" s="102">
        <v>1</v>
      </c>
      <c r="M46" s="103">
        <v>443</v>
      </c>
      <c r="N46" s="103">
        <v>159.47999999999999</v>
      </c>
    </row>
    <row r="47" spans="1:14" ht="14.25" customHeight="1">
      <c r="A47" s="58"/>
      <c r="B47" s="213" t="s">
        <v>190</v>
      </c>
      <c r="C47" s="214"/>
      <c r="D47" s="210"/>
      <c r="E47" s="211"/>
      <c r="F47" s="211"/>
      <c r="G47" s="211"/>
      <c r="H47" s="211"/>
      <c r="I47" s="211"/>
      <c r="J47" s="211"/>
      <c r="K47" s="212"/>
      <c r="L47" s="64">
        <f>SUM(L43:L46)</f>
        <v>14</v>
      </c>
      <c r="M47" s="61">
        <f>SUM(M43:M46)</f>
        <v>5038397</v>
      </c>
      <c r="N47" s="61">
        <f>SUM(N43:N46)</f>
        <v>10921265.17</v>
      </c>
    </row>
    <row r="48" spans="1:14" s="52" customFormat="1" ht="14.25" customHeight="1">
      <c r="B48" s="66" t="s">
        <v>32</v>
      </c>
      <c r="C48" s="215"/>
      <c r="D48" s="216"/>
      <c r="E48" s="216"/>
      <c r="F48" s="216"/>
      <c r="G48" s="216"/>
      <c r="H48" s="216"/>
      <c r="I48" s="216"/>
      <c r="J48" s="216"/>
      <c r="K48" s="217"/>
      <c r="L48" s="67">
        <f>L47+L41+L37+L29+L20+L16+L23</f>
        <v>1038</v>
      </c>
      <c r="M48" s="67">
        <f>M47+M41+M37+M29+M20+M16+M23</f>
        <v>320640598</v>
      </c>
      <c r="N48" s="67">
        <f>N47+N41+N37+N29+N20+N16+N23</f>
        <v>491927219.43000001</v>
      </c>
    </row>
    <row r="49" spans="1:14" s="52" customFormat="1" ht="22.5" customHeight="1">
      <c r="A49" s="51"/>
      <c r="B49" s="204" t="s">
        <v>300</v>
      </c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6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5" customHeight="1">
      <c r="B51" s="207" t="s">
        <v>29</v>
      </c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9"/>
    </row>
    <row r="52" spans="1:14" ht="15" customHeight="1">
      <c r="A52" s="58"/>
      <c r="B52" s="46" t="s">
        <v>182</v>
      </c>
      <c r="C52" s="59" t="s">
        <v>183</v>
      </c>
      <c r="D52" s="104">
        <v>0.6</v>
      </c>
      <c r="E52" s="104">
        <v>0.6</v>
      </c>
      <c r="F52" s="104">
        <v>0.6</v>
      </c>
      <c r="G52" s="104">
        <v>0.6</v>
      </c>
      <c r="H52" s="104">
        <v>0.57999999999999996</v>
      </c>
      <c r="I52" s="104">
        <v>0.6</v>
      </c>
      <c r="J52" s="104">
        <v>0.57999999999999996</v>
      </c>
      <c r="K52" s="105">
        <v>3.45</v>
      </c>
      <c r="L52" s="102">
        <v>1</v>
      </c>
      <c r="M52" s="103">
        <v>1000000</v>
      </c>
      <c r="N52" s="103">
        <v>600000</v>
      </c>
    </row>
    <row r="53" spans="1:14" ht="15" customHeight="1">
      <c r="A53" s="58"/>
      <c r="B53" s="213" t="s">
        <v>89</v>
      </c>
      <c r="C53" s="214"/>
      <c r="D53" s="210"/>
      <c r="E53" s="211"/>
      <c r="F53" s="211"/>
      <c r="G53" s="211"/>
      <c r="H53" s="211"/>
      <c r="I53" s="211"/>
      <c r="J53" s="211"/>
      <c r="K53" s="212"/>
      <c r="L53" s="65">
        <f>SUM(L52:L52)</f>
        <v>1</v>
      </c>
      <c r="M53" s="65">
        <f>SUM(M52:M52)</f>
        <v>1000000</v>
      </c>
      <c r="N53" s="65">
        <f>SUM(N52:N52)</f>
        <v>600000</v>
      </c>
    </row>
    <row r="54" spans="1:14" ht="15" customHeight="1">
      <c r="A54" s="58"/>
      <c r="B54" s="207" t="s">
        <v>94</v>
      </c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9"/>
    </row>
    <row r="55" spans="1:14" ht="15" customHeight="1">
      <c r="A55" s="58"/>
      <c r="B55" s="46" t="s">
        <v>240</v>
      </c>
      <c r="C55" s="59" t="s">
        <v>241</v>
      </c>
      <c r="D55" s="104">
        <v>5.4</v>
      </c>
      <c r="E55" s="104">
        <v>5.4</v>
      </c>
      <c r="F55" s="104">
        <v>5.4</v>
      </c>
      <c r="G55" s="104">
        <v>5.4</v>
      </c>
      <c r="H55" s="104">
        <v>5.17</v>
      </c>
      <c r="I55" s="104">
        <v>5.4</v>
      </c>
      <c r="J55" s="104">
        <v>5.4</v>
      </c>
      <c r="K55" s="105">
        <v>0</v>
      </c>
      <c r="L55" s="102">
        <v>3</v>
      </c>
      <c r="M55" s="103">
        <v>920</v>
      </c>
      <c r="N55" s="103">
        <v>4968</v>
      </c>
    </row>
    <row r="56" spans="1:14" ht="15" customHeight="1">
      <c r="A56" s="58"/>
      <c r="B56" s="213" t="s">
        <v>285</v>
      </c>
      <c r="C56" s="214"/>
      <c r="D56" s="210"/>
      <c r="E56" s="211"/>
      <c r="F56" s="211"/>
      <c r="G56" s="211"/>
      <c r="H56" s="211"/>
      <c r="I56" s="211"/>
      <c r="J56" s="211"/>
      <c r="K56" s="212"/>
      <c r="L56" s="65">
        <f>SUM(L55)</f>
        <v>3</v>
      </c>
      <c r="M56" s="65">
        <f>SUM(M55)</f>
        <v>920</v>
      </c>
      <c r="N56" s="65">
        <f>SUM(N55)</f>
        <v>4968</v>
      </c>
    </row>
    <row r="57" spans="1:14" ht="15" customHeight="1">
      <c r="A57" s="58"/>
      <c r="B57" s="207" t="s">
        <v>83</v>
      </c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9"/>
    </row>
    <row r="58" spans="1:14" ht="15" customHeight="1">
      <c r="A58" s="58"/>
      <c r="B58" s="46" t="s">
        <v>33</v>
      </c>
      <c r="C58" s="59" t="s">
        <v>34</v>
      </c>
      <c r="D58" s="104">
        <v>1.68</v>
      </c>
      <c r="E58" s="104">
        <v>1.68</v>
      </c>
      <c r="F58" s="104">
        <v>1.68</v>
      </c>
      <c r="G58" s="104">
        <v>1.68</v>
      </c>
      <c r="H58" s="104">
        <v>1.68</v>
      </c>
      <c r="I58" s="104">
        <v>1.68</v>
      </c>
      <c r="J58" s="104">
        <v>1.68</v>
      </c>
      <c r="K58" s="105">
        <v>0</v>
      </c>
      <c r="L58" s="102">
        <v>2</v>
      </c>
      <c r="M58" s="103">
        <v>150000</v>
      </c>
      <c r="N58" s="103">
        <v>252000</v>
      </c>
    </row>
    <row r="59" spans="1:14" ht="15" customHeight="1">
      <c r="A59" s="58"/>
      <c r="B59" s="213" t="s">
        <v>91</v>
      </c>
      <c r="C59" s="214"/>
      <c r="D59" s="210"/>
      <c r="E59" s="211"/>
      <c r="F59" s="211"/>
      <c r="G59" s="211"/>
      <c r="H59" s="211"/>
      <c r="I59" s="211"/>
      <c r="J59" s="211"/>
      <c r="K59" s="212"/>
      <c r="L59" s="65">
        <f>SUM(L58:L58)</f>
        <v>2</v>
      </c>
      <c r="M59" s="65">
        <f>SUM(M58:M58)</f>
        <v>150000</v>
      </c>
      <c r="N59" s="65">
        <f>SUM(N58:N58)</f>
        <v>252000</v>
      </c>
    </row>
    <row r="60" spans="1:14" ht="15" customHeight="1">
      <c r="A60" s="58"/>
      <c r="B60" s="207" t="s">
        <v>84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5" customHeight="1">
      <c r="A61" s="58"/>
      <c r="B61" s="46" t="s">
        <v>35</v>
      </c>
      <c r="C61" s="59" t="s">
        <v>36</v>
      </c>
      <c r="D61" s="86">
        <v>2.83</v>
      </c>
      <c r="E61" s="86">
        <v>2.89</v>
      </c>
      <c r="F61" s="86">
        <v>2.83</v>
      </c>
      <c r="G61" s="86">
        <v>2.84</v>
      </c>
      <c r="H61" s="86">
        <v>2.82</v>
      </c>
      <c r="I61" s="86">
        <v>2.84</v>
      </c>
      <c r="J61" s="86">
        <v>2.83</v>
      </c>
      <c r="K61" s="91">
        <v>0.35</v>
      </c>
      <c r="L61" s="92">
        <v>4</v>
      </c>
      <c r="M61" s="93">
        <v>304635</v>
      </c>
      <c r="N61" s="93">
        <v>865379.97</v>
      </c>
    </row>
    <row r="62" spans="1:14" ht="15" customHeight="1">
      <c r="A62" s="58"/>
      <c r="B62" s="213" t="s">
        <v>91</v>
      </c>
      <c r="C62" s="214"/>
      <c r="D62" s="210"/>
      <c r="E62" s="211"/>
      <c r="F62" s="211"/>
      <c r="G62" s="211"/>
      <c r="H62" s="211"/>
      <c r="I62" s="211"/>
      <c r="J62" s="211"/>
      <c r="K62" s="212"/>
      <c r="L62" s="65">
        <f>SUM(L61:L61)</f>
        <v>4</v>
      </c>
      <c r="M62" s="65">
        <f>SUM(M61:M61)</f>
        <v>304635</v>
      </c>
      <c r="N62" s="65">
        <f>SUM(N61:N61)</f>
        <v>865379.97</v>
      </c>
    </row>
    <row r="63" spans="1:14" s="52" customFormat="1" ht="15" customHeight="1">
      <c r="B63" s="66" t="s">
        <v>122</v>
      </c>
      <c r="C63" s="215"/>
      <c r="D63" s="218"/>
      <c r="E63" s="218"/>
      <c r="F63" s="218"/>
      <c r="G63" s="218"/>
      <c r="H63" s="218"/>
      <c r="I63" s="218"/>
      <c r="J63" s="218"/>
      <c r="K63" s="217"/>
      <c r="L63" s="67">
        <f>L62+L53+L59+L56</f>
        <v>10</v>
      </c>
      <c r="M63" s="67">
        <f t="shared" ref="M63:N63" si="0">M62+M53+M59+M56</f>
        <v>1455555</v>
      </c>
      <c r="N63" s="67">
        <f t="shared" si="0"/>
        <v>1722347.97</v>
      </c>
    </row>
    <row r="64" spans="1:14" s="52" customFormat="1" ht="22.5" customHeight="1">
      <c r="A64" s="51"/>
      <c r="B64" s="204" t="s">
        <v>301</v>
      </c>
      <c r="C64" s="205"/>
      <c r="D64" s="205"/>
      <c r="E64" s="205"/>
      <c r="F64" s="205"/>
      <c r="G64" s="205"/>
      <c r="H64" s="205"/>
      <c r="I64" s="205"/>
      <c r="J64" s="205"/>
      <c r="K64" s="205"/>
      <c r="L64" s="205"/>
      <c r="M64" s="205"/>
      <c r="N64" s="206"/>
    </row>
    <row r="65" spans="1:14" s="52" customFormat="1" ht="44.25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ht="15" customHeight="1">
      <c r="A66" s="58"/>
      <c r="B66" s="207" t="s">
        <v>83</v>
      </c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9"/>
    </row>
    <row r="67" spans="1:14" ht="15" customHeight="1">
      <c r="A67" s="58"/>
      <c r="B67" s="97" t="s">
        <v>201</v>
      </c>
      <c r="C67" s="98" t="s">
        <v>202</v>
      </c>
      <c r="D67" s="94">
        <v>1.41</v>
      </c>
      <c r="E67" s="104">
        <v>1.41</v>
      </c>
      <c r="F67" s="104">
        <v>1.31</v>
      </c>
      <c r="G67" s="104">
        <v>1.4</v>
      </c>
      <c r="H67" s="104">
        <v>1.41</v>
      </c>
      <c r="I67" s="104">
        <v>1.41</v>
      </c>
      <c r="J67" s="104">
        <v>1.41</v>
      </c>
      <c r="K67" s="105">
        <v>0</v>
      </c>
      <c r="L67" s="102">
        <v>7</v>
      </c>
      <c r="M67" s="103">
        <v>242192</v>
      </c>
      <c r="N67" s="103">
        <v>339358.06</v>
      </c>
    </row>
    <row r="68" spans="1:14" ht="15" customHeight="1">
      <c r="A68" s="58"/>
      <c r="B68" s="213" t="s">
        <v>91</v>
      </c>
      <c r="C68" s="214"/>
      <c r="D68" s="210"/>
      <c r="E68" s="211"/>
      <c r="F68" s="211"/>
      <c r="G68" s="211"/>
      <c r="H68" s="211"/>
      <c r="I68" s="211"/>
      <c r="J68" s="211"/>
      <c r="K68" s="212"/>
      <c r="L68" s="65">
        <f>SUM(L67:L67)</f>
        <v>7</v>
      </c>
      <c r="M68" s="65">
        <f>SUM(M67:M67)</f>
        <v>242192</v>
      </c>
      <c r="N68" s="65">
        <f>SUM(N67:N67)</f>
        <v>339358.06</v>
      </c>
    </row>
    <row r="69" spans="1:14" ht="15" customHeight="1">
      <c r="A69" s="58"/>
      <c r="B69" s="207" t="s">
        <v>84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09"/>
    </row>
    <row r="70" spans="1:14" ht="15" customHeight="1">
      <c r="A70" s="58"/>
      <c r="B70" s="97" t="s">
        <v>271</v>
      </c>
      <c r="C70" s="98" t="s">
        <v>272</v>
      </c>
      <c r="D70" s="94">
        <v>1.35</v>
      </c>
      <c r="E70" s="104">
        <v>1.35</v>
      </c>
      <c r="F70" s="104">
        <v>1.35</v>
      </c>
      <c r="G70" s="104">
        <v>1.35</v>
      </c>
      <c r="H70" s="104">
        <v>1.35</v>
      </c>
      <c r="I70" s="104">
        <v>1.35</v>
      </c>
      <c r="J70" s="104">
        <v>1.35</v>
      </c>
      <c r="K70" s="105">
        <v>0</v>
      </c>
      <c r="L70" s="102">
        <v>2</v>
      </c>
      <c r="M70" s="103">
        <v>8170</v>
      </c>
      <c r="N70" s="103">
        <v>11029.5</v>
      </c>
    </row>
    <row r="71" spans="1:14" ht="15" customHeight="1">
      <c r="A71" s="58"/>
      <c r="B71" s="97" t="s">
        <v>153</v>
      </c>
      <c r="C71" s="98" t="s">
        <v>154</v>
      </c>
      <c r="D71" s="94">
        <v>1.36</v>
      </c>
      <c r="E71" s="104">
        <v>1.36</v>
      </c>
      <c r="F71" s="104">
        <v>1.36</v>
      </c>
      <c r="G71" s="104">
        <v>1.36</v>
      </c>
      <c r="H71" s="104">
        <v>1.36</v>
      </c>
      <c r="I71" s="104">
        <v>1.36</v>
      </c>
      <c r="J71" s="104">
        <v>1.36</v>
      </c>
      <c r="K71" s="105">
        <v>0</v>
      </c>
      <c r="L71" s="102">
        <v>1</v>
      </c>
      <c r="M71" s="103">
        <v>372615</v>
      </c>
      <c r="N71" s="103">
        <v>506756.4</v>
      </c>
    </row>
    <row r="72" spans="1:14" ht="15" customHeight="1">
      <c r="A72" s="58"/>
      <c r="B72" s="97" t="s">
        <v>38</v>
      </c>
      <c r="C72" s="98" t="s">
        <v>39</v>
      </c>
      <c r="D72" s="94">
        <v>1.21</v>
      </c>
      <c r="E72" s="104">
        <v>1.21</v>
      </c>
      <c r="F72" s="104">
        <v>1.19</v>
      </c>
      <c r="G72" s="104">
        <v>1.2</v>
      </c>
      <c r="H72" s="104">
        <v>1.21</v>
      </c>
      <c r="I72" s="104">
        <v>1.19</v>
      </c>
      <c r="J72" s="104">
        <v>1.21</v>
      </c>
      <c r="K72" s="105">
        <v>-1.65</v>
      </c>
      <c r="L72" s="102">
        <v>17</v>
      </c>
      <c r="M72" s="103">
        <v>2977772</v>
      </c>
      <c r="N72" s="103">
        <v>3561332.18</v>
      </c>
    </row>
    <row r="73" spans="1:14" ht="15" customHeight="1">
      <c r="A73" s="58"/>
      <c r="B73" s="213" t="s">
        <v>91</v>
      </c>
      <c r="C73" s="214"/>
      <c r="D73" s="210"/>
      <c r="E73" s="220"/>
      <c r="F73" s="220"/>
      <c r="G73" s="220"/>
      <c r="H73" s="220"/>
      <c r="I73" s="220"/>
      <c r="J73" s="220"/>
      <c r="K73" s="212"/>
      <c r="L73" s="65">
        <f>SUM(L70:L72)</f>
        <v>20</v>
      </c>
      <c r="M73" s="65">
        <f>SUM(M70:M72)</f>
        <v>3358557</v>
      </c>
      <c r="N73" s="65">
        <f>SUM(N70:N72)</f>
        <v>4079118.08</v>
      </c>
    </row>
    <row r="74" spans="1:14" ht="15" customHeight="1">
      <c r="A74" s="58"/>
      <c r="B74" s="207" t="s">
        <v>31</v>
      </c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09"/>
    </row>
    <row r="75" spans="1:14" ht="15" customHeight="1">
      <c r="A75" s="58"/>
      <c r="B75" s="97" t="s">
        <v>238</v>
      </c>
      <c r="C75" s="98" t="s">
        <v>239</v>
      </c>
      <c r="D75" s="81">
        <v>18.52</v>
      </c>
      <c r="E75" s="81">
        <v>18.64</v>
      </c>
      <c r="F75" s="81">
        <v>18.25</v>
      </c>
      <c r="G75" s="86">
        <v>18.37</v>
      </c>
      <c r="H75" s="86">
        <v>18.510000000000002</v>
      </c>
      <c r="I75" s="86">
        <v>18.64</v>
      </c>
      <c r="J75" s="81">
        <v>18.510000000000002</v>
      </c>
      <c r="K75" s="82">
        <v>0.7</v>
      </c>
      <c r="L75" s="83">
        <v>44</v>
      </c>
      <c r="M75" s="84">
        <v>3275000</v>
      </c>
      <c r="N75" s="84">
        <v>60153163.609999999</v>
      </c>
    </row>
    <row r="76" spans="1:14" ht="15" customHeight="1">
      <c r="A76" s="58"/>
      <c r="B76" s="213" t="s">
        <v>92</v>
      </c>
      <c r="C76" s="214"/>
      <c r="D76" s="210"/>
      <c r="E76" s="220"/>
      <c r="F76" s="220"/>
      <c r="G76" s="220"/>
      <c r="H76" s="220"/>
      <c r="I76" s="220"/>
      <c r="J76" s="220"/>
      <c r="K76" s="212"/>
      <c r="L76" s="65">
        <f>L75</f>
        <v>44</v>
      </c>
      <c r="M76" s="65">
        <f t="shared" ref="M76:N76" si="1">M75</f>
        <v>3275000</v>
      </c>
      <c r="N76" s="65">
        <f t="shared" si="1"/>
        <v>60153163.609999999</v>
      </c>
    </row>
    <row r="77" spans="1:14" ht="15" customHeight="1">
      <c r="A77" s="58"/>
      <c r="B77" s="207" t="s">
        <v>85</v>
      </c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09"/>
    </row>
    <row r="78" spans="1:14" ht="15" customHeight="1">
      <c r="A78" s="58"/>
      <c r="B78" s="46" t="s">
        <v>197</v>
      </c>
      <c r="C78" s="59" t="s">
        <v>198</v>
      </c>
      <c r="D78" s="63">
        <v>5.25</v>
      </c>
      <c r="E78" s="81">
        <v>5.55</v>
      </c>
      <c r="F78" s="81">
        <v>5.25</v>
      </c>
      <c r="G78" s="81">
        <v>5.41</v>
      </c>
      <c r="H78" s="81">
        <v>5.19</v>
      </c>
      <c r="I78" s="81">
        <v>5.55</v>
      </c>
      <c r="J78" s="81">
        <v>5.25</v>
      </c>
      <c r="K78" s="105">
        <v>5.71</v>
      </c>
      <c r="L78" s="83">
        <v>225</v>
      </c>
      <c r="M78" s="84">
        <v>28537708</v>
      </c>
      <c r="N78" s="84">
        <v>154326077.21000001</v>
      </c>
    </row>
    <row r="79" spans="1:14" ht="15" customHeight="1">
      <c r="A79" s="58"/>
      <c r="B79" s="213" t="s">
        <v>190</v>
      </c>
      <c r="C79" s="214"/>
      <c r="D79" s="210"/>
      <c r="E79" s="220"/>
      <c r="F79" s="220"/>
      <c r="G79" s="220"/>
      <c r="H79" s="220"/>
      <c r="I79" s="220"/>
      <c r="J79" s="220"/>
      <c r="K79" s="212"/>
      <c r="L79" s="64">
        <f>L78</f>
        <v>225</v>
      </c>
      <c r="M79" s="64">
        <f t="shared" ref="M79:N79" si="2">M78</f>
        <v>28537708</v>
      </c>
      <c r="N79" s="84">
        <f t="shared" si="2"/>
        <v>154326077.21000001</v>
      </c>
    </row>
    <row r="80" spans="1:14" s="52" customFormat="1" ht="15" customHeight="1">
      <c r="B80" s="66" t="s">
        <v>71</v>
      </c>
      <c r="C80" s="215"/>
      <c r="D80" s="218"/>
      <c r="E80" s="218"/>
      <c r="F80" s="218"/>
      <c r="G80" s="218"/>
      <c r="H80" s="218"/>
      <c r="I80" s="218"/>
      <c r="J80" s="218"/>
      <c r="K80" s="217"/>
      <c r="L80" s="67">
        <f>L79+L76+L73+L68</f>
        <v>296</v>
      </c>
      <c r="M80" s="67">
        <f>M79+M76+M73+M68</f>
        <v>35413457</v>
      </c>
      <c r="N80" s="67">
        <f>N79+N76+N73+N68</f>
        <v>218897716.96000001</v>
      </c>
    </row>
    <row r="81" spans="1:14" s="52" customFormat="1" ht="15" customHeight="1">
      <c r="B81" s="66" t="s">
        <v>40</v>
      </c>
      <c r="C81" s="215"/>
      <c r="D81" s="218"/>
      <c r="E81" s="218"/>
      <c r="F81" s="218"/>
      <c r="G81" s="218"/>
      <c r="H81" s="218"/>
      <c r="I81" s="218"/>
      <c r="J81" s="218"/>
      <c r="K81" s="217"/>
      <c r="L81" s="67">
        <f>L80+L63+L48</f>
        <v>1344</v>
      </c>
      <c r="M81" s="67">
        <f>M80+M63+M48</f>
        <v>357509610</v>
      </c>
      <c r="N81" s="67">
        <f>N80+N63+N48</f>
        <v>712547284.36000001</v>
      </c>
    </row>
    <row r="82" spans="1:14" ht="12.95" customHeight="1">
      <c r="A82" s="58"/>
      <c r="N82" s="72"/>
    </row>
    <row r="83" spans="1:14" s="52" customFormat="1" ht="18.75" customHeight="1">
      <c r="B83" s="58"/>
      <c r="C83" s="69"/>
      <c r="D83" s="58"/>
      <c r="E83" s="58"/>
      <c r="F83" s="58"/>
      <c r="G83" s="58"/>
      <c r="H83" s="58"/>
      <c r="I83" s="58"/>
      <c r="J83" s="70"/>
      <c r="K83" s="71"/>
      <c r="L83" s="72"/>
      <c r="M83" s="72"/>
      <c r="N83" s="73"/>
    </row>
    <row r="84" spans="1:14" s="52" customFormat="1" ht="18.75" customHeight="1">
      <c r="B84" s="58"/>
      <c r="C84" s="69"/>
      <c r="D84" s="58"/>
      <c r="E84" s="58"/>
      <c r="F84" s="58"/>
      <c r="G84" s="58"/>
      <c r="H84" s="58"/>
      <c r="I84" s="58"/>
      <c r="J84" s="70"/>
      <c r="K84" s="71"/>
      <c r="L84" s="72"/>
      <c r="M84" s="72"/>
      <c r="N84" s="73"/>
    </row>
    <row r="85" spans="1:14" ht="12.95" customHeight="1">
      <c r="A85" s="58"/>
    </row>
  </sheetData>
  <mergeCells count="52">
    <mergeCell ref="C81:K81"/>
    <mergeCell ref="B64:N64"/>
    <mergeCell ref="C80:K80"/>
    <mergeCell ref="B69:N69"/>
    <mergeCell ref="B73:C73"/>
    <mergeCell ref="D73:K73"/>
    <mergeCell ref="B77:N77"/>
    <mergeCell ref="B79:C79"/>
    <mergeCell ref="D79:K79"/>
    <mergeCell ref="B76:C76"/>
    <mergeCell ref="D76:K76"/>
    <mergeCell ref="B74:N74"/>
    <mergeCell ref="B66:N66"/>
    <mergeCell ref="B68:C68"/>
    <mergeCell ref="D68:K68"/>
    <mergeCell ref="B1:N1"/>
    <mergeCell ref="B3:N3"/>
    <mergeCell ref="B16:C16"/>
    <mergeCell ref="D16:K16"/>
    <mergeCell ref="B17:N17"/>
    <mergeCell ref="B20:C20"/>
    <mergeCell ref="D20:K20"/>
    <mergeCell ref="B24:N24"/>
    <mergeCell ref="B29:C29"/>
    <mergeCell ref="D29:K29"/>
    <mergeCell ref="B21:N21"/>
    <mergeCell ref="B23:C23"/>
    <mergeCell ref="D23:K23"/>
    <mergeCell ref="B51:N51"/>
    <mergeCell ref="B53:C53"/>
    <mergeCell ref="D53:K53"/>
    <mergeCell ref="B60:N60"/>
    <mergeCell ref="C63:K63"/>
    <mergeCell ref="B62:C62"/>
    <mergeCell ref="D62:K62"/>
    <mergeCell ref="B57:N57"/>
    <mergeCell ref="B59:C59"/>
    <mergeCell ref="D59:K59"/>
    <mergeCell ref="B54:N54"/>
    <mergeCell ref="B56:C56"/>
    <mergeCell ref="D56:K56"/>
    <mergeCell ref="B49:N49"/>
    <mergeCell ref="B30:N30"/>
    <mergeCell ref="D37:K37"/>
    <mergeCell ref="B37:C37"/>
    <mergeCell ref="C48:K48"/>
    <mergeCell ref="B38:N38"/>
    <mergeCell ref="D41:K41"/>
    <mergeCell ref="B41:C41"/>
    <mergeCell ref="B42:N42"/>
    <mergeCell ref="B47:C47"/>
    <mergeCell ref="D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30" zoomScaleNormal="130" workbookViewId="0">
      <selection activeCell="F9" sqref="F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4" t="s">
        <v>299</v>
      </c>
      <c r="B1" s="224"/>
      <c r="C1" s="224"/>
      <c r="D1" s="224"/>
    </row>
    <row r="2" spans="1:4" ht="24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225" t="s">
        <v>29</v>
      </c>
      <c r="B3" s="226"/>
      <c r="C3" s="226"/>
      <c r="D3" s="227"/>
    </row>
    <row r="4" spans="1:4" ht="12.6" customHeight="1">
      <c r="A4" s="46" t="s">
        <v>243</v>
      </c>
      <c r="B4" s="59" t="s">
        <v>242</v>
      </c>
      <c r="C4" s="104">
        <v>0.27</v>
      </c>
      <c r="D4" s="104">
        <v>0.27</v>
      </c>
    </row>
    <row r="5" spans="1:4" ht="12.6" customHeight="1">
      <c r="A5" s="46" t="s">
        <v>130</v>
      </c>
      <c r="B5" s="59" t="s">
        <v>131</v>
      </c>
      <c r="C5" s="104">
        <v>1.2</v>
      </c>
      <c r="D5" s="104">
        <v>1.2</v>
      </c>
    </row>
    <row r="6" spans="1:4" ht="12.6" customHeight="1">
      <c r="A6" s="46" t="s">
        <v>170</v>
      </c>
      <c r="B6" s="59" t="s">
        <v>171</v>
      </c>
      <c r="C6" s="104">
        <v>0.95</v>
      </c>
      <c r="D6" s="104">
        <v>0.95</v>
      </c>
    </row>
    <row r="7" spans="1:4" ht="12.6" customHeight="1">
      <c r="A7" s="46" t="s">
        <v>172</v>
      </c>
      <c r="B7" s="59" t="s">
        <v>173</v>
      </c>
      <c r="C7" s="104">
        <v>0.23</v>
      </c>
      <c r="D7" s="104">
        <v>0.24</v>
      </c>
    </row>
    <row r="8" spans="1:4" ht="12.6" customHeight="1">
      <c r="A8" s="46" t="s">
        <v>232</v>
      </c>
      <c r="B8" s="59" t="s">
        <v>233</v>
      </c>
      <c r="C8" s="104">
        <v>1.1000000000000001</v>
      </c>
      <c r="D8" s="104">
        <v>1.1000000000000001</v>
      </c>
    </row>
    <row r="9" spans="1:4" ht="12.6" customHeight="1">
      <c r="A9" s="46" t="s">
        <v>231</v>
      </c>
      <c r="B9" s="59" t="s">
        <v>155</v>
      </c>
      <c r="C9" s="104">
        <v>0.16</v>
      </c>
      <c r="D9" s="104">
        <v>0.16</v>
      </c>
    </row>
    <row r="10" spans="1:4" ht="12.6" customHeight="1">
      <c r="A10" s="46" t="s">
        <v>160</v>
      </c>
      <c r="B10" s="59" t="s">
        <v>161</v>
      </c>
      <c r="C10" s="47">
        <v>2.2000000000000002</v>
      </c>
      <c r="D10" s="47">
        <v>2.2000000000000002</v>
      </c>
    </row>
    <row r="11" spans="1:4" ht="12.6" customHeight="1">
      <c r="A11" s="221" t="s">
        <v>94</v>
      </c>
      <c r="B11" s="222"/>
      <c r="C11" s="222"/>
      <c r="D11" s="223"/>
    </row>
    <row r="12" spans="1:4" ht="12.6" customHeight="1">
      <c r="A12" s="46" t="s">
        <v>188</v>
      </c>
      <c r="B12" s="59" t="s">
        <v>189</v>
      </c>
      <c r="C12" s="81">
        <v>0.45</v>
      </c>
      <c r="D12" s="81">
        <v>0.45</v>
      </c>
    </row>
    <row r="13" spans="1:4" ht="12.6" customHeight="1">
      <c r="A13" s="46" t="s">
        <v>292</v>
      </c>
      <c r="B13" s="59" t="s">
        <v>293</v>
      </c>
      <c r="C13" s="81">
        <v>0.78</v>
      </c>
      <c r="D13" s="81">
        <v>0.78</v>
      </c>
    </row>
    <row r="14" spans="1:4" ht="12.6" customHeight="1">
      <c r="A14" s="221" t="s">
        <v>83</v>
      </c>
      <c r="B14" s="222"/>
      <c r="C14" s="222"/>
      <c r="D14" s="223"/>
    </row>
    <row r="15" spans="1:4" ht="12.6" customHeight="1">
      <c r="A15" s="46" t="s">
        <v>164</v>
      </c>
      <c r="B15" s="59" t="s">
        <v>165</v>
      </c>
      <c r="C15" s="81">
        <v>0.6</v>
      </c>
      <c r="D15" s="81">
        <v>0.6</v>
      </c>
    </row>
    <row r="16" spans="1:4" ht="12.6" customHeight="1">
      <c r="A16" s="46" t="s">
        <v>184</v>
      </c>
      <c r="B16" s="59" t="s">
        <v>185</v>
      </c>
      <c r="C16" s="81">
        <v>0.71</v>
      </c>
      <c r="D16" s="81">
        <v>0.71</v>
      </c>
    </row>
    <row r="17" spans="1:4" ht="12.6" customHeight="1">
      <c r="A17" s="221" t="s">
        <v>84</v>
      </c>
      <c r="B17" s="222"/>
      <c r="C17" s="222"/>
      <c r="D17" s="223"/>
    </row>
    <row r="18" spans="1:4" ht="12.6" customHeight="1">
      <c r="A18" s="46" t="s">
        <v>166</v>
      </c>
      <c r="B18" s="59" t="s">
        <v>167</v>
      </c>
      <c r="C18" s="81">
        <v>5.35</v>
      </c>
      <c r="D18" s="81">
        <v>5.35</v>
      </c>
    </row>
    <row r="19" spans="1:4" ht="12.6" customHeight="1">
      <c r="A19" s="46" t="s">
        <v>111</v>
      </c>
      <c r="B19" s="59" t="s">
        <v>112</v>
      </c>
      <c r="C19" s="104">
        <v>1.91</v>
      </c>
      <c r="D19" s="104">
        <v>1.91</v>
      </c>
    </row>
    <row r="20" spans="1:4" ht="12.6" customHeight="1">
      <c r="A20" s="46" t="s">
        <v>156</v>
      </c>
      <c r="B20" s="59" t="s">
        <v>125</v>
      </c>
      <c r="C20" s="104">
        <v>2.2999999999999998</v>
      </c>
      <c r="D20" s="104">
        <v>2.2999999999999998</v>
      </c>
    </row>
    <row r="21" spans="1:4" ht="12.6" customHeight="1">
      <c r="A21" s="225" t="s">
        <v>31</v>
      </c>
      <c r="B21" s="226" t="s">
        <v>31</v>
      </c>
      <c r="C21" s="226"/>
      <c r="D21" s="227"/>
    </row>
    <row r="22" spans="1:4" ht="12.6" customHeight="1">
      <c r="A22" s="46" t="s">
        <v>141</v>
      </c>
      <c r="B22" s="59" t="s">
        <v>142</v>
      </c>
      <c r="C22" s="104">
        <v>11.58</v>
      </c>
      <c r="D22" s="104">
        <v>11.58</v>
      </c>
    </row>
    <row r="23" spans="1:4" ht="12.6" customHeight="1">
      <c r="A23" s="46" t="s">
        <v>223</v>
      </c>
      <c r="B23" s="59" t="s">
        <v>224</v>
      </c>
      <c r="C23" s="104">
        <v>102.01</v>
      </c>
      <c r="D23" s="104">
        <v>102.01</v>
      </c>
    </row>
    <row r="24" spans="1:4" ht="12.6" customHeight="1">
      <c r="A24" s="225" t="s">
        <v>85</v>
      </c>
      <c r="B24" s="226"/>
      <c r="C24" s="226"/>
      <c r="D24" s="227"/>
    </row>
    <row r="25" spans="1:4" ht="12.6" customHeight="1">
      <c r="A25" s="110" t="s">
        <v>294</v>
      </c>
      <c r="B25" s="111" t="s">
        <v>295</v>
      </c>
      <c r="C25" s="104">
        <v>5.99</v>
      </c>
      <c r="D25" s="104">
        <v>5.99</v>
      </c>
    </row>
    <row r="26" spans="1:4" ht="12.6" customHeight="1">
      <c r="A26" s="46" t="s">
        <v>207</v>
      </c>
      <c r="B26" s="59" t="s">
        <v>208</v>
      </c>
      <c r="C26" s="63">
        <v>9</v>
      </c>
      <c r="D26" s="63">
        <v>9</v>
      </c>
    </row>
    <row r="27" spans="1:4" ht="24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2.6" customHeight="1">
      <c r="A28" s="221" t="s">
        <v>29</v>
      </c>
      <c r="B28" s="222"/>
      <c r="C28" s="222"/>
      <c r="D28" s="223"/>
    </row>
    <row r="29" spans="1:4" ht="12.6" customHeight="1">
      <c r="A29" s="46" t="s">
        <v>210</v>
      </c>
      <c r="B29" s="59" t="s">
        <v>209</v>
      </c>
      <c r="C29" s="104">
        <v>0.2</v>
      </c>
      <c r="D29" s="104">
        <v>0.2</v>
      </c>
    </row>
    <row r="30" spans="1:4" ht="12.6" customHeight="1">
      <c r="A30" s="46" t="s">
        <v>147</v>
      </c>
      <c r="B30" s="59" t="s">
        <v>148</v>
      </c>
      <c r="C30" s="104">
        <v>0.1</v>
      </c>
      <c r="D30" s="104">
        <v>0.1</v>
      </c>
    </row>
    <row r="31" spans="1:4" ht="12.6" customHeight="1">
      <c r="A31" s="110" t="s">
        <v>290</v>
      </c>
      <c r="B31" s="111" t="s">
        <v>291</v>
      </c>
      <c r="C31" s="104">
        <v>1.05</v>
      </c>
      <c r="D31" s="104">
        <v>1.05</v>
      </c>
    </row>
    <row r="32" spans="1:4" ht="12.6" customHeight="1">
      <c r="A32" s="110" t="s">
        <v>281</v>
      </c>
      <c r="B32" s="111" t="s">
        <v>282</v>
      </c>
      <c r="C32" s="104">
        <v>0.09</v>
      </c>
      <c r="D32" s="104">
        <v>0.09</v>
      </c>
    </row>
    <row r="33" spans="1:4" ht="12.6" customHeight="1">
      <c r="A33" s="46" t="s">
        <v>267</v>
      </c>
      <c r="B33" s="59" t="s">
        <v>268</v>
      </c>
      <c r="C33" s="104">
        <v>1</v>
      </c>
      <c r="D33" s="104">
        <v>1</v>
      </c>
    </row>
    <row r="34" spans="1:4" ht="12.6" customHeight="1">
      <c r="A34" s="46" t="s">
        <v>178</v>
      </c>
      <c r="B34" s="59" t="s">
        <v>179</v>
      </c>
      <c r="C34" s="104">
        <v>1.01</v>
      </c>
      <c r="D34" s="104">
        <v>1.01</v>
      </c>
    </row>
    <row r="35" spans="1:4" ht="12.6" customHeight="1">
      <c r="A35" s="46" t="s">
        <v>263</v>
      </c>
      <c r="B35" s="59" t="s">
        <v>264</v>
      </c>
      <c r="C35" s="86">
        <v>0.85</v>
      </c>
      <c r="D35" s="81">
        <v>0.85</v>
      </c>
    </row>
    <row r="36" spans="1:4" ht="12.6" customHeight="1">
      <c r="A36" s="46" t="s">
        <v>124</v>
      </c>
      <c r="B36" s="59" t="s">
        <v>123</v>
      </c>
      <c r="C36" s="86">
        <v>1</v>
      </c>
      <c r="D36" s="86">
        <v>1</v>
      </c>
    </row>
    <row r="37" spans="1:4" ht="12.6" customHeight="1">
      <c r="A37" s="46" t="s">
        <v>249</v>
      </c>
      <c r="B37" s="59" t="s">
        <v>250</v>
      </c>
      <c r="C37" s="86">
        <v>1</v>
      </c>
      <c r="D37" s="94">
        <v>1</v>
      </c>
    </row>
    <row r="38" spans="1:4" ht="12.6" customHeight="1">
      <c r="A38" s="89" t="s">
        <v>225</v>
      </c>
      <c r="B38" s="90" t="s">
        <v>226</v>
      </c>
      <c r="C38" s="86">
        <v>1</v>
      </c>
      <c r="D38" s="86">
        <v>1</v>
      </c>
    </row>
    <row r="39" spans="1:4" ht="12.6" customHeight="1">
      <c r="A39" s="46" t="s">
        <v>193</v>
      </c>
      <c r="B39" s="59" t="s">
        <v>194</v>
      </c>
      <c r="C39" s="86">
        <v>0.75</v>
      </c>
      <c r="D39" s="86">
        <v>0.75</v>
      </c>
    </row>
    <row r="40" spans="1:4" ht="12.6" customHeight="1">
      <c r="A40" s="46" t="s">
        <v>151</v>
      </c>
      <c r="B40" s="59" t="s">
        <v>152</v>
      </c>
      <c r="C40" s="86">
        <v>1</v>
      </c>
      <c r="D40" s="86">
        <v>1</v>
      </c>
    </row>
    <row r="41" spans="1:4" ht="12.6" customHeight="1">
      <c r="A41" s="46" t="s">
        <v>99</v>
      </c>
      <c r="B41" s="59" t="s">
        <v>100</v>
      </c>
      <c r="C41" s="86">
        <v>0.94</v>
      </c>
      <c r="D41" s="86">
        <v>0.94</v>
      </c>
    </row>
    <row r="42" spans="1:4" ht="12.6" customHeight="1">
      <c r="A42" s="87" t="s">
        <v>217</v>
      </c>
      <c r="B42" s="88" t="s">
        <v>218</v>
      </c>
      <c r="C42" s="86">
        <v>1</v>
      </c>
      <c r="D42" s="86">
        <v>1</v>
      </c>
    </row>
    <row r="43" spans="1:4" ht="12.6" customHeight="1">
      <c r="A43" s="46" t="s">
        <v>246</v>
      </c>
      <c r="B43" s="59" t="s">
        <v>247</v>
      </c>
      <c r="C43" s="104">
        <v>0.11</v>
      </c>
      <c r="D43" s="104">
        <v>0.11</v>
      </c>
    </row>
    <row r="44" spans="1:4" ht="12.6" customHeight="1">
      <c r="A44" s="221" t="s">
        <v>94</v>
      </c>
      <c r="B44" s="222"/>
      <c r="C44" s="222"/>
      <c r="D44" s="223"/>
    </row>
    <row r="45" spans="1:4" ht="12.6" customHeight="1">
      <c r="A45" s="46" t="s">
        <v>236</v>
      </c>
      <c r="B45" s="59" t="s">
        <v>237</v>
      </c>
      <c r="C45" s="104">
        <v>0.82</v>
      </c>
      <c r="D45" s="104">
        <v>0.82</v>
      </c>
    </row>
    <row r="46" spans="1:4" ht="12.6" customHeight="1">
      <c r="A46" s="221" t="s">
        <v>159</v>
      </c>
      <c r="B46" s="222"/>
      <c r="C46" s="222"/>
      <c r="D46" s="223"/>
    </row>
    <row r="47" spans="1:4" ht="12.6" customHeight="1">
      <c r="A47" s="46" t="s">
        <v>158</v>
      </c>
      <c r="B47" s="59" t="s">
        <v>157</v>
      </c>
      <c r="C47" s="104">
        <v>0.69</v>
      </c>
      <c r="D47" s="104">
        <v>0.69</v>
      </c>
    </row>
    <row r="48" spans="1:4" ht="12.6" customHeight="1">
      <c r="A48" s="46" t="s">
        <v>266</v>
      </c>
      <c r="B48" s="59" t="s">
        <v>265</v>
      </c>
      <c r="C48" s="81">
        <v>1.26</v>
      </c>
      <c r="D48" s="81">
        <v>1.26</v>
      </c>
    </row>
    <row r="49" spans="1:4" ht="12.6" customHeight="1">
      <c r="A49" s="221" t="s">
        <v>84</v>
      </c>
      <c r="B49" s="222"/>
      <c r="C49" s="222"/>
      <c r="D49" s="223"/>
    </row>
    <row r="50" spans="1:4" ht="12.6" customHeight="1">
      <c r="A50" s="46" t="s">
        <v>88</v>
      </c>
      <c r="B50" s="59" t="s">
        <v>37</v>
      </c>
      <c r="C50" s="86">
        <v>1</v>
      </c>
      <c r="D50" s="86">
        <v>1</v>
      </c>
    </row>
    <row r="51" spans="1:4" ht="12.6" customHeight="1">
      <c r="A51" s="46" t="s">
        <v>276</v>
      </c>
      <c r="B51" s="59" t="s">
        <v>275</v>
      </c>
      <c r="C51" s="86">
        <v>2.86</v>
      </c>
      <c r="D51" s="86">
        <v>2.86</v>
      </c>
    </row>
    <row r="52" spans="1:4" ht="12.6" customHeight="1">
      <c r="A52" s="76" t="s">
        <v>143</v>
      </c>
      <c r="B52" s="77" t="s">
        <v>144</v>
      </c>
      <c r="C52" s="86">
        <v>100</v>
      </c>
      <c r="D52" s="86">
        <v>100</v>
      </c>
    </row>
    <row r="53" spans="1:4" ht="12.6" customHeight="1">
      <c r="A53" s="221" t="s">
        <v>83</v>
      </c>
      <c r="B53" s="222"/>
      <c r="C53" s="222"/>
      <c r="D53" s="223"/>
    </row>
    <row r="54" spans="1:4" ht="12.6" customHeight="1">
      <c r="A54" s="46" t="s">
        <v>126</v>
      </c>
      <c r="B54" s="68" t="s">
        <v>127</v>
      </c>
      <c r="C54" s="63">
        <v>1</v>
      </c>
      <c r="D54" s="75">
        <v>1</v>
      </c>
    </row>
    <row r="55" spans="1:4" ht="12.6" customHeight="1">
      <c r="A55" s="225" t="s">
        <v>31</v>
      </c>
      <c r="B55" s="226" t="s">
        <v>31</v>
      </c>
      <c r="C55" s="226"/>
      <c r="D55" s="227"/>
    </row>
    <row r="56" spans="1:4" ht="12.6" customHeight="1">
      <c r="A56" s="46" t="s">
        <v>132</v>
      </c>
      <c r="B56" s="59" t="s">
        <v>133</v>
      </c>
      <c r="C56" s="81">
        <v>26.11</v>
      </c>
      <c r="D56" s="81">
        <v>27.8</v>
      </c>
    </row>
    <row r="57" spans="1:4" ht="24" customHeight="1">
      <c r="A57" s="74" t="s">
        <v>41</v>
      </c>
      <c r="B57" s="74" t="s">
        <v>20</v>
      </c>
      <c r="C57" s="74" t="s">
        <v>93</v>
      </c>
      <c r="D57" s="74" t="s">
        <v>19</v>
      </c>
    </row>
    <row r="58" spans="1:4" ht="12.95" customHeight="1">
      <c r="A58" s="221" t="s">
        <v>29</v>
      </c>
      <c r="B58" s="222"/>
      <c r="C58" s="222"/>
      <c r="D58" s="223"/>
    </row>
    <row r="59" spans="1:4" ht="12.95" customHeight="1">
      <c r="A59" s="110" t="s">
        <v>273</v>
      </c>
      <c r="B59" s="111" t="s">
        <v>274</v>
      </c>
      <c r="C59" s="81">
        <v>1</v>
      </c>
      <c r="D59" s="81">
        <v>1</v>
      </c>
    </row>
    <row r="60" spans="1:4" ht="12.95" customHeight="1">
      <c r="A60" s="221" t="s">
        <v>83</v>
      </c>
      <c r="B60" s="222"/>
      <c r="C60" s="222"/>
      <c r="D60" s="223"/>
    </row>
    <row r="61" spans="1:4" ht="12.95" customHeight="1">
      <c r="A61" s="97" t="s">
        <v>86</v>
      </c>
      <c r="B61" s="98" t="s">
        <v>42</v>
      </c>
      <c r="C61" s="94">
        <v>1.5</v>
      </c>
      <c r="D61" s="104">
        <v>1.5</v>
      </c>
    </row>
    <row r="62" spans="1:4" ht="12.95" customHeight="1">
      <c r="A62" s="221" t="s">
        <v>84</v>
      </c>
      <c r="B62" s="222"/>
      <c r="C62" s="222"/>
      <c r="D62" s="223"/>
    </row>
    <row r="63" spans="1:4" ht="12.95" customHeight="1">
      <c r="A63" s="97" t="s">
        <v>215</v>
      </c>
      <c r="B63" s="98" t="s">
        <v>216</v>
      </c>
      <c r="C63" s="94">
        <v>1.91</v>
      </c>
      <c r="D63" s="104">
        <v>1.91</v>
      </c>
    </row>
    <row r="64" spans="1:4" ht="12.95" customHeight="1">
      <c r="A64" s="97" t="s">
        <v>101</v>
      </c>
      <c r="B64" s="98" t="s">
        <v>102</v>
      </c>
      <c r="C64" s="94">
        <v>1.1499999999999999</v>
      </c>
      <c r="D64" s="104">
        <v>1.1499999999999999</v>
      </c>
    </row>
  </sheetData>
  <mergeCells count="16">
    <mergeCell ref="A62:D62"/>
    <mergeCell ref="A58:D58"/>
    <mergeCell ref="A44:D44"/>
    <mergeCell ref="A1:D1"/>
    <mergeCell ref="A3:D3"/>
    <mergeCell ref="A24:D24"/>
    <mergeCell ref="A28:D28"/>
    <mergeCell ref="A21:D21"/>
    <mergeCell ref="A17:D17"/>
    <mergeCell ref="A14:D14"/>
    <mergeCell ref="A46:D46"/>
    <mergeCell ref="A49:D49"/>
    <mergeCell ref="A53:D53"/>
    <mergeCell ref="A11:D11"/>
    <mergeCell ref="A60:D60"/>
    <mergeCell ref="A55:D5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3"/>
  <sheetViews>
    <sheetView workbookViewId="0">
      <selection activeCell="D21" sqref="D21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30" t="s">
        <v>0</v>
      </c>
      <c r="C1" s="230"/>
      <c r="D1" s="230"/>
      <c r="E1" s="230"/>
      <c r="F1" s="132"/>
      <c r="H1" s="133"/>
      <c r="I1" s="133"/>
    </row>
    <row r="2" spans="1:9" ht="18">
      <c r="B2" s="230" t="s">
        <v>306</v>
      </c>
      <c r="C2" s="230"/>
      <c r="D2" s="230"/>
      <c r="E2" s="230"/>
      <c r="F2" s="230"/>
      <c r="H2" s="133"/>
      <c r="I2" s="133"/>
    </row>
    <row r="3" spans="1:9" ht="18">
      <c r="B3" s="131" t="s">
        <v>307</v>
      </c>
      <c r="C3" s="134"/>
      <c r="D3" s="135"/>
      <c r="E3" s="132"/>
      <c r="F3" s="132"/>
      <c r="H3" s="133"/>
      <c r="I3" s="133"/>
    </row>
    <row r="4" spans="1:9" ht="18">
      <c r="B4" s="131"/>
      <c r="C4" s="134"/>
      <c r="D4" s="135"/>
      <c r="E4" s="132"/>
      <c r="F4" s="132"/>
      <c r="H4" s="133"/>
      <c r="I4" s="133"/>
    </row>
    <row r="5" spans="1:9" ht="18">
      <c r="B5" s="131"/>
      <c r="C5" s="134"/>
      <c r="D5" s="135"/>
      <c r="E5" s="132"/>
      <c r="F5" s="132"/>
      <c r="H5" s="133"/>
      <c r="I5" s="133"/>
    </row>
    <row r="6" spans="1:9" ht="17.100000000000001" customHeight="1">
      <c r="B6" s="231" t="s">
        <v>308</v>
      </c>
      <c r="C6" s="232"/>
      <c r="D6" s="232"/>
      <c r="E6" s="136"/>
      <c r="F6" s="136"/>
      <c r="H6" s="133"/>
      <c r="I6" s="133"/>
    </row>
    <row r="7" spans="1:9">
      <c r="B7" s="137" t="s">
        <v>41</v>
      </c>
      <c r="C7" s="138" t="s">
        <v>20</v>
      </c>
      <c r="D7" s="139" t="s">
        <v>309</v>
      </c>
      <c r="E7" s="140" t="s">
        <v>310</v>
      </c>
      <c r="F7" s="140" t="s">
        <v>311</v>
      </c>
      <c r="H7" s="133"/>
      <c r="I7" s="133"/>
    </row>
    <row r="8" spans="1:9" ht="17.100000000000001" customHeight="1">
      <c r="B8" s="233" t="s">
        <v>29</v>
      </c>
      <c r="C8" s="234"/>
      <c r="D8" s="234"/>
      <c r="E8" s="234"/>
      <c r="F8" s="235"/>
    </row>
    <row r="9" spans="1:9" ht="17.100000000000001" customHeight="1">
      <c r="A9" s="114"/>
      <c r="B9" s="141" t="s">
        <v>312</v>
      </c>
      <c r="C9" s="141" t="s">
        <v>280</v>
      </c>
      <c r="D9" s="142">
        <v>4</v>
      </c>
      <c r="E9" s="143">
        <v>76614</v>
      </c>
      <c r="F9" s="143">
        <v>199962.54</v>
      </c>
    </row>
    <row r="10" spans="1:9" ht="17.100000000000001" customHeight="1">
      <c r="A10" s="114"/>
      <c r="B10" s="144" t="s">
        <v>313</v>
      </c>
      <c r="C10" s="145"/>
      <c r="D10" s="142">
        <f>SUM(D9)</f>
        <v>4</v>
      </c>
      <c r="E10" s="143">
        <f>SUM(E9)</f>
        <v>76614</v>
      </c>
      <c r="F10" s="143">
        <f>SUM(F9)</f>
        <v>199962.54</v>
      </c>
    </row>
    <row r="11" spans="1:9">
      <c r="A11" s="114"/>
      <c r="B11" s="236" t="s">
        <v>40</v>
      </c>
      <c r="C11" s="237"/>
      <c r="D11" s="142">
        <f>D10</f>
        <v>4</v>
      </c>
      <c r="E11" s="143">
        <f>E10</f>
        <v>76614</v>
      </c>
      <c r="F11" s="143">
        <f>F10</f>
        <v>199962.54</v>
      </c>
    </row>
    <row r="12" spans="1:9">
      <c r="A12" s="114"/>
      <c r="B12" s="146"/>
      <c r="C12" s="146"/>
      <c r="D12" s="147"/>
      <c r="E12" s="148"/>
      <c r="F12" s="148"/>
    </row>
    <row r="13" spans="1:9">
      <c r="A13" s="114"/>
      <c r="B13" s="114"/>
      <c r="D13" s="149"/>
      <c r="E13" s="150"/>
      <c r="F13" s="150"/>
    </row>
    <row r="14" spans="1:9" ht="18.75">
      <c r="A14" s="114"/>
      <c r="B14" s="151" t="s">
        <v>315</v>
      </c>
      <c r="C14" s="152"/>
      <c r="D14" s="153"/>
      <c r="E14" s="154"/>
      <c r="F14" s="155"/>
    </row>
    <row r="15" spans="1:9" ht="31.5">
      <c r="A15" s="114"/>
      <c r="B15" s="156" t="s">
        <v>41</v>
      </c>
      <c r="C15" s="138" t="s">
        <v>20</v>
      </c>
      <c r="D15" s="157" t="s">
        <v>309</v>
      </c>
      <c r="E15" s="158" t="s">
        <v>310</v>
      </c>
      <c r="F15" s="158" t="s">
        <v>311</v>
      </c>
    </row>
    <row r="16" spans="1:9">
      <c r="A16" s="159"/>
      <c r="B16" s="238" t="s">
        <v>85</v>
      </c>
      <c r="C16" s="239"/>
      <c r="D16" s="239"/>
      <c r="E16" s="239"/>
      <c r="F16" s="240"/>
    </row>
    <row r="17" spans="1:6">
      <c r="A17" s="159"/>
      <c r="B17" s="160" t="s">
        <v>197</v>
      </c>
      <c r="C17" s="161" t="s">
        <v>198</v>
      </c>
      <c r="D17" s="142">
        <v>2</v>
      </c>
      <c r="E17" s="160">
        <v>500000</v>
      </c>
      <c r="F17" s="160">
        <v>2750000</v>
      </c>
    </row>
    <row r="18" spans="1:6">
      <c r="A18" s="159"/>
      <c r="B18" s="161" t="s">
        <v>314</v>
      </c>
      <c r="C18" s="162"/>
      <c r="D18" s="142">
        <f>SUM(D17)</f>
        <v>2</v>
      </c>
      <c r="E18" s="160">
        <f>SUM(E17)</f>
        <v>500000</v>
      </c>
      <c r="F18" s="160">
        <f>SUM(F17)</f>
        <v>2750000</v>
      </c>
    </row>
    <row r="19" spans="1:6">
      <c r="A19" s="159"/>
      <c r="B19" s="228" t="s">
        <v>40</v>
      </c>
      <c r="C19" s="229"/>
      <c r="D19" s="142">
        <f>D18</f>
        <v>2</v>
      </c>
      <c r="E19" s="160">
        <f>E18</f>
        <v>500000</v>
      </c>
      <c r="F19" s="160">
        <f>F18</f>
        <v>2750000</v>
      </c>
    </row>
    <row r="20" spans="1:6">
      <c r="A20" s="163"/>
      <c r="B20" s="163"/>
      <c r="C20" s="159"/>
    </row>
    <row r="21" spans="1:6">
      <c r="A21" s="163"/>
      <c r="B21" s="163"/>
      <c r="C21" s="159"/>
    </row>
    <row r="22" spans="1:6">
      <c r="A22" s="163"/>
      <c r="B22" s="163"/>
      <c r="C22" s="159"/>
    </row>
    <row r="23" spans="1:6">
      <c r="A23" s="163"/>
      <c r="B23" s="163"/>
      <c r="C23" s="159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G9" sqref="G9:I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0" t="s">
        <v>0</v>
      </c>
      <c r="C1" s="251"/>
      <c r="D1" s="252"/>
      <c r="E1" s="6"/>
      <c r="F1" s="10"/>
      <c r="G1" s="10"/>
      <c r="H1" s="10"/>
      <c r="I1" s="10"/>
    </row>
    <row r="2" spans="2:9" ht="10.5" customHeight="1">
      <c r="B2" s="253"/>
      <c r="C2" s="254"/>
      <c r="D2" s="255"/>
      <c r="E2" s="6"/>
      <c r="F2" s="10"/>
      <c r="G2" s="10"/>
      <c r="H2" s="10"/>
      <c r="I2" s="10"/>
    </row>
    <row r="3" spans="2:9" ht="18" customHeight="1">
      <c r="B3" s="101" t="s">
        <v>298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101"/>
      <c r="C5" s="6"/>
      <c r="D5" s="6"/>
      <c r="E5" s="6"/>
      <c r="F5" s="6"/>
      <c r="G5" s="6"/>
      <c r="H5" s="6"/>
      <c r="I5" s="6"/>
    </row>
    <row r="6" spans="2:9" ht="18" customHeight="1">
      <c r="B6" s="274" t="s">
        <v>305</v>
      </c>
      <c r="C6" s="275"/>
      <c r="D6" s="275"/>
      <c r="E6" s="275"/>
      <c r="F6" s="275"/>
      <c r="G6" s="275"/>
      <c r="H6" s="275"/>
      <c r="I6" s="276"/>
    </row>
    <row r="7" spans="2:9" ht="30.75" customHeight="1">
      <c r="B7" s="120" t="s">
        <v>15</v>
      </c>
      <c r="C7" s="121" t="s">
        <v>20</v>
      </c>
      <c r="D7" s="121" t="s">
        <v>22</v>
      </c>
      <c r="E7" s="121" t="s">
        <v>23</v>
      </c>
      <c r="F7" s="121" t="s">
        <v>24</v>
      </c>
      <c r="G7" s="122" t="s">
        <v>28</v>
      </c>
      <c r="H7" s="122" t="s">
        <v>18</v>
      </c>
      <c r="I7" s="123" t="s">
        <v>7</v>
      </c>
    </row>
    <row r="8" spans="2:9" ht="18" customHeight="1">
      <c r="B8" s="241" t="s">
        <v>29</v>
      </c>
      <c r="C8" s="242"/>
      <c r="D8" s="242"/>
      <c r="E8" s="242"/>
      <c r="F8" s="242"/>
      <c r="G8" s="242"/>
      <c r="H8" s="242"/>
      <c r="I8" s="243"/>
    </row>
    <row r="9" spans="2:9" ht="18" customHeight="1">
      <c r="B9" s="124" t="s">
        <v>44</v>
      </c>
      <c r="C9" s="125" t="s">
        <v>248</v>
      </c>
      <c r="D9" s="126">
        <v>0.15</v>
      </c>
      <c r="E9" s="126">
        <v>0.15</v>
      </c>
      <c r="F9" s="126">
        <v>0.15</v>
      </c>
      <c r="G9" s="109">
        <v>4</v>
      </c>
      <c r="H9" s="109">
        <v>15744704</v>
      </c>
      <c r="I9" s="109">
        <v>2361705.6</v>
      </c>
    </row>
    <row r="10" spans="2:9" ht="18" customHeight="1">
      <c r="B10" s="127" t="s">
        <v>303</v>
      </c>
      <c r="C10" s="244"/>
      <c r="D10" s="245"/>
      <c r="E10" s="245"/>
      <c r="F10" s="246"/>
      <c r="G10" s="128">
        <f>SUM(G9:G9)</f>
        <v>4</v>
      </c>
      <c r="H10" s="128">
        <f>SUM(H9:H9)</f>
        <v>15744704</v>
      </c>
      <c r="I10" s="128">
        <f>SUM(I9:I9)</f>
        <v>2361705.6</v>
      </c>
    </row>
    <row r="11" spans="2:9" ht="18" customHeight="1">
      <c r="B11" s="129" t="s">
        <v>304</v>
      </c>
      <c r="C11" s="247"/>
      <c r="D11" s="248"/>
      <c r="E11" s="248"/>
      <c r="F11" s="249"/>
      <c r="G11" s="130">
        <f>G10</f>
        <v>4</v>
      </c>
      <c r="H11" s="130">
        <f t="shared" ref="H11:I11" si="0">H10</f>
        <v>15744704</v>
      </c>
      <c r="I11" s="130">
        <f t="shared" si="0"/>
        <v>2361705.6</v>
      </c>
    </row>
    <row r="12" spans="2:9" ht="18" customHeight="1">
      <c r="B12" s="101"/>
      <c r="C12" s="6"/>
      <c r="D12" s="6"/>
      <c r="E12" s="6"/>
      <c r="F12" s="6"/>
      <c r="G12" s="6"/>
      <c r="H12" s="6"/>
      <c r="I12" s="6"/>
    </row>
    <row r="13" spans="2:9" ht="18" customHeight="1">
      <c r="B13" s="266" t="s">
        <v>116</v>
      </c>
      <c r="C13" s="267"/>
      <c r="D13" s="267"/>
      <c r="E13" s="267"/>
      <c r="F13" s="267"/>
      <c r="G13" s="267"/>
      <c r="H13" s="267"/>
      <c r="I13" s="267"/>
    </row>
    <row r="14" spans="2:9" ht="18" customHeight="1">
      <c r="B14" s="256" t="s">
        <v>15</v>
      </c>
      <c r="C14" s="257"/>
      <c r="D14" s="258"/>
      <c r="E14" s="256" t="s">
        <v>20</v>
      </c>
      <c r="F14" s="258"/>
      <c r="G14" s="268" t="s">
        <v>45</v>
      </c>
      <c r="H14" s="257"/>
      <c r="I14" s="258"/>
    </row>
    <row r="15" spans="2:9" ht="12.95" customHeight="1">
      <c r="B15" s="264" t="s">
        <v>29</v>
      </c>
      <c r="C15" s="219"/>
      <c r="D15" s="219"/>
      <c r="E15" s="219"/>
      <c r="F15" s="219"/>
      <c r="G15" s="219"/>
      <c r="H15" s="219"/>
      <c r="I15" s="265"/>
    </row>
    <row r="16" spans="2:9" ht="12.95" customHeight="1">
      <c r="B16" s="271" t="s">
        <v>253</v>
      </c>
      <c r="C16" s="272"/>
      <c r="D16" s="273"/>
      <c r="E16" s="244" t="s">
        <v>254</v>
      </c>
      <c r="F16" s="270"/>
      <c r="G16" s="244" t="s">
        <v>72</v>
      </c>
      <c r="H16" s="269"/>
      <c r="I16" s="270"/>
    </row>
    <row r="17" spans="2:9" ht="12.95" customHeight="1">
      <c r="B17" s="259" t="s">
        <v>192</v>
      </c>
      <c r="C17" s="260"/>
      <c r="D17" s="261"/>
      <c r="E17" s="262" t="s">
        <v>191</v>
      </c>
      <c r="F17" s="263"/>
      <c r="G17" s="262">
        <v>3</v>
      </c>
      <c r="H17" s="245"/>
      <c r="I17" s="263"/>
    </row>
    <row r="18" spans="2:9" ht="12.95" customHeight="1">
      <c r="B18" s="264" t="s">
        <v>84</v>
      </c>
      <c r="C18" s="219"/>
      <c r="D18" s="219"/>
      <c r="E18" s="219"/>
      <c r="F18" s="219"/>
      <c r="G18" s="219"/>
      <c r="H18" s="219"/>
      <c r="I18" s="265"/>
    </row>
    <row r="19" spans="2:9" ht="12.95" customHeight="1">
      <c r="B19" s="280" t="s">
        <v>255</v>
      </c>
      <c r="C19" s="260"/>
      <c r="D19" s="281"/>
      <c r="E19" s="282" t="s">
        <v>256</v>
      </c>
      <c r="F19" s="246"/>
      <c r="G19" s="282">
        <v>2.8</v>
      </c>
      <c r="H19" s="245"/>
      <c r="I19" s="246"/>
    </row>
    <row r="20" spans="2:9" ht="12.95" customHeight="1">
      <c r="B20" s="277" t="s">
        <v>73</v>
      </c>
      <c r="C20" s="278"/>
      <c r="D20" s="278"/>
      <c r="E20" s="278"/>
      <c r="F20" s="278"/>
      <c r="G20" s="278"/>
      <c r="H20" s="278"/>
      <c r="I20" s="279"/>
    </row>
    <row r="21" spans="2:9" ht="12.95" customHeight="1">
      <c r="B21" s="271" t="s">
        <v>105</v>
      </c>
      <c r="C21" s="260"/>
      <c r="D21" s="273"/>
      <c r="E21" s="244" t="s">
        <v>106</v>
      </c>
      <c r="F21" s="270"/>
      <c r="G21" s="244">
        <v>9.0500000000000007</v>
      </c>
      <c r="H21" s="245"/>
      <c r="I21" s="270"/>
    </row>
    <row r="22" spans="2:9" ht="12.95" customHeight="1">
      <c r="B22" s="271" t="s">
        <v>269</v>
      </c>
      <c r="C22" s="260"/>
      <c r="D22" s="273"/>
      <c r="E22" s="244" t="s">
        <v>270</v>
      </c>
      <c r="F22" s="270"/>
      <c r="G22" s="244">
        <v>10</v>
      </c>
      <c r="H22" s="245"/>
      <c r="I22" s="270"/>
    </row>
    <row r="23" spans="2:9" ht="12.95" customHeight="1">
      <c r="B23" s="271" t="s">
        <v>104</v>
      </c>
      <c r="C23" s="260"/>
      <c r="D23" s="273"/>
      <c r="E23" s="244" t="s">
        <v>103</v>
      </c>
      <c r="F23" s="270"/>
      <c r="G23" s="244">
        <v>1</v>
      </c>
      <c r="H23" s="245"/>
      <c r="I23" s="270"/>
    </row>
    <row r="24" spans="2:9" ht="12.95" customHeight="1">
      <c r="B24" s="283" t="s">
        <v>109</v>
      </c>
      <c r="C24" s="284"/>
      <c r="D24" s="285"/>
      <c r="E24" s="288" t="s">
        <v>110</v>
      </c>
      <c r="F24" s="290"/>
      <c r="G24" s="288">
        <v>1</v>
      </c>
      <c r="H24" s="289"/>
      <c r="I24" s="290"/>
    </row>
    <row r="25" spans="2:9" ht="12.95" customHeight="1">
      <c r="B25" s="283" t="s">
        <v>128</v>
      </c>
      <c r="C25" s="284"/>
      <c r="D25" s="285"/>
      <c r="E25" s="288" t="s">
        <v>129</v>
      </c>
      <c r="F25" s="290"/>
      <c r="G25" s="288" t="s">
        <v>72</v>
      </c>
      <c r="H25" s="289"/>
      <c r="I25" s="290"/>
    </row>
    <row r="26" spans="2:9" ht="12.95" customHeight="1">
      <c r="B26" s="291" t="s">
        <v>94</v>
      </c>
      <c r="C26" s="292"/>
      <c r="D26" s="292"/>
      <c r="E26" s="292"/>
      <c r="F26" s="292"/>
      <c r="G26" s="292"/>
      <c r="H26" s="292"/>
      <c r="I26" s="293"/>
    </row>
    <row r="27" spans="2:9" ht="12.95" customHeight="1">
      <c r="B27" s="287" t="s">
        <v>229</v>
      </c>
      <c r="C27" s="260"/>
      <c r="D27" s="281"/>
      <c r="E27" s="286" t="s">
        <v>230</v>
      </c>
      <c r="F27" s="246"/>
      <c r="G27" s="286">
        <v>1</v>
      </c>
      <c r="H27" s="245"/>
      <c r="I27" s="246"/>
    </row>
    <row r="28" spans="2:9" ht="12.95" customHeight="1">
      <c r="B28" s="287" t="s">
        <v>251</v>
      </c>
      <c r="C28" s="260"/>
      <c r="D28" s="281"/>
      <c r="E28" s="286" t="s">
        <v>252</v>
      </c>
      <c r="F28" s="246"/>
      <c r="G28" s="286" t="s">
        <v>72</v>
      </c>
      <c r="H28" s="245"/>
      <c r="I28" s="246"/>
    </row>
    <row r="29" spans="2:9" ht="12.95" customHeight="1">
      <c r="B29" s="287" t="s">
        <v>212</v>
      </c>
      <c r="C29" s="260"/>
      <c r="D29" s="281"/>
      <c r="E29" s="286" t="s">
        <v>211</v>
      </c>
      <c r="F29" s="246"/>
      <c r="G29" s="286">
        <v>0.5</v>
      </c>
      <c r="H29" s="245"/>
      <c r="I29" s="246"/>
    </row>
    <row r="30" spans="2:9" ht="12.95" customHeight="1">
      <c r="B30" s="283" t="s">
        <v>219</v>
      </c>
      <c r="C30" s="284"/>
      <c r="D30" s="285"/>
      <c r="E30" s="294" t="s">
        <v>220</v>
      </c>
      <c r="F30" s="294"/>
      <c r="G30" s="288" t="s">
        <v>72</v>
      </c>
      <c r="H30" s="289"/>
      <c r="I30" s="290"/>
    </row>
    <row r="31" spans="2:9" ht="12.95" customHeight="1">
      <c r="B31" s="283" t="s">
        <v>108</v>
      </c>
      <c r="C31" s="284"/>
      <c r="D31" s="285"/>
      <c r="E31" s="288" t="s">
        <v>107</v>
      </c>
      <c r="F31" s="290"/>
      <c r="G31" s="288" t="s">
        <v>72</v>
      </c>
      <c r="H31" s="289"/>
      <c r="I31" s="290"/>
    </row>
    <row r="32" spans="2:9" ht="25.5" customHeight="1"/>
    <row r="33" ht="22.5"/>
  </sheetData>
  <mergeCells count="52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4:D24"/>
    <mergeCell ref="E27:F27"/>
    <mergeCell ref="G27:I27"/>
    <mergeCell ref="B27:D27"/>
    <mergeCell ref="B22:D22"/>
    <mergeCell ref="E22:F22"/>
    <mergeCell ref="G22:I22"/>
    <mergeCell ref="G25:I25"/>
    <mergeCell ref="B25:D25"/>
    <mergeCell ref="E25:F25"/>
    <mergeCell ref="E24:F24"/>
    <mergeCell ref="G24:I24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8:I8"/>
    <mergeCell ref="C10:F10"/>
    <mergeCell ref="C11:F11"/>
    <mergeCell ref="B1:D2"/>
    <mergeCell ref="B14:D14"/>
    <mergeCell ref="E14:F14"/>
    <mergeCell ref="B6:I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298</v>
      </c>
      <c r="C2" s="296"/>
      <c r="D2" s="296"/>
      <c r="E2" s="296"/>
      <c r="F2" s="296"/>
    </row>
    <row r="3" spans="1:6" ht="42.75" customHeight="1">
      <c r="B3" s="274" t="s">
        <v>46</v>
      </c>
      <c r="C3" s="275"/>
      <c r="D3" s="275"/>
      <c r="E3" s="275"/>
      <c r="F3" s="275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117</v>
      </c>
      <c r="E12" s="112">
        <v>511000</v>
      </c>
      <c r="F12" s="118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134</v>
      </c>
      <c r="C16" s="17" t="s">
        <v>51</v>
      </c>
      <c r="D16" s="15" t="s">
        <v>136</v>
      </c>
      <c r="E16" s="14" t="s">
        <v>54</v>
      </c>
      <c r="F16" s="16" t="s">
        <v>54</v>
      </c>
    </row>
    <row r="17" spans="2:6" ht="20.100000000000001" customHeight="1">
      <c r="B17" s="11" t="s">
        <v>135</v>
      </c>
      <c r="C17" s="17" t="s">
        <v>56</v>
      </c>
      <c r="D17" s="15" t="s">
        <v>137</v>
      </c>
      <c r="E17" s="14" t="s">
        <v>54</v>
      </c>
      <c r="F17" s="16" t="s">
        <v>54</v>
      </c>
    </row>
    <row r="18" spans="2:6" ht="20.100000000000001" customHeight="1">
      <c r="B18" s="11" t="s">
        <v>134</v>
      </c>
      <c r="C18" s="17" t="s">
        <v>56</v>
      </c>
      <c r="D18" s="15" t="s">
        <v>138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2026-06-08T10:39:52Z</cp:lastPrinted>
  <dcterms:created xsi:type="dcterms:W3CDTF">2024-09-12T06:50:39Z</dcterms:created>
  <dcterms:modified xsi:type="dcterms:W3CDTF">2026-06-08T11:10:56Z</dcterms:modified>
</cp:coreProperties>
</file>